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2" documentId="8_{694ED7D0-2EC7-3A40-82E8-74CB31F195E9}" xr6:coauthVersionLast="47" xr6:coauthVersionMax="47" xr10:uidLastSave="{A0A137F3-397F-A94F-A27E-7EF140051CD1}"/>
  <bookViews>
    <workbookView xWindow="22180" yWindow="600" windowWidth="29020" windowHeight="1750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0" i="33" l="1"/>
  <c r="O70" i="33"/>
  <c r="K70" i="33"/>
  <c r="G70" i="33"/>
  <c r="C70" i="33"/>
  <c r="U69" i="33"/>
  <c r="Q69" i="33"/>
  <c r="M69" i="33"/>
  <c r="I69" i="33"/>
  <c r="E69" i="33"/>
  <c r="U68" i="33"/>
  <c r="Q68" i="33"/>
  <c r="M68" i="33"/>
  <c r="I68" i="33"/>
  <c r="E68" i="33"/>
  <c r="U67" i="33"/>
  <c r="Q67" i="33"/>
  <c r="M67" i="33"/>
  <c r="I67" i="33"/>
  <c r="E67" i="33"/>
  <c r="B67" i="33"/>
  <c r="B68" i="33" s="1"/>
  <c r="U66" i="33"/>
  <c r="Q66" i="33"/>
  <c r="M66" i="33"/>
  <c r="M70" i="33" s="1"/>
  <c r="I66" i="33"/>
  <c r="I70" i="33" s="1"/>
  <c r="E66" i="33"/>
  <c r="C62" i="29"/>
  <c r="E60" i="29"/>
  <c r="E59" i="29"/>
  <c r="E58" i="29"/>
  <c r="E57" i="29"/>
  <c r="U63" i="33"/>
  <c r="Q63" i="33"/>
  <c r="M63" i="33"/>
  <c r="I63" i="33"/>
  <c r="E63" i="33"/>
  <c r="S64" i="33"/>
  <c r="O64" i="33"/>
  <c r="K64" i="33"/>
  <c r="G64" i="33"/>
  <c r="C64" i="33"/>
  <c r="U62" i="33"/>
  <c r="Q62" i="33"/>
  <c r="M62" i="33"/>
  <c r="I62" i="33"/>
  <c r="E62" i="33"/>
  <c r="U61" i="33"/>
  <c r="Q61" i="33"/>
  <c r="M61" i="33"/>
  <c r="I61" i="33"/>
  <c r="E61" i="33"/>
  <c r="U60" i="33"/>
  <c r="Q60" i="33"/>
  <c r="M60" i="33"/>
  <c r="I60" i="33"/>
  <c r="E60" i="33"/>
  <c r="B60" i="33"/>
  <c r="U59" i="33"/>
  <c r="U64" i="33" s="1"/>
  <c r="Q59" i="33"/>
  <c r="M59" i="33"/>
  <c r="I59" i="33"/>
  <c r="E59" i="33"/>
  <c r="E56" i="29"/>
  <c r="E55" i="29"/>
  <c r="E54" i="29"/>
  <c r="E53" i="29"/>
  <c r="E52" i="29"/>
  <c r="U56" i="33"/>
  <c r="Q56" i="33"/>
  <c r="M56" i="33"/>
  <c r="I56" i="33"/>
  <c r="E56" i="33"/>
  <c r="U55" i="33"/>
  <c r="Q55" i="33"/>
  <c r="M55" i="33"/>
  <c r="I55" i="33"/>
  <c r="E55" i="33"/>
  <c r="U54" i="33"/>
  <c r="Q54" i="33"/>
  <c r="M54" i="33"/>
  <c r="I54" i="33"/>
  <c r="E54" i="33"/>
  <c r="U53" i="33"/>
  <c r="Q53" i="33"/>
  <c r="M53" i="33"/>
  <c r="I53" i="33"/>
  <c r="E53" i="33"/>
  <c r="U52" i="33"/>
  <c r="Q52" i="33"/>
  <c r="M52" i="33"/>
  <c r="I52" i="33"/>
  <c r="E52" i="33"/>
  <c r="S57" i="33"/>
  <c r="O57" i="33"/>
  <c r="K57" i="33"/>
  <c r="G57" i="33"/>
  <c r="C57" i="33"/>
  <c r="B53" i="33"/>
  <c r="E51" i="29"/>
  <c r="E50" i="29"/>
  <c r="E49" i="29"/>
  <c r="E48" i="29"/>
  <c r="E47" i="29"/>
  <c r="U49" i="33"/>
  <c r="Q49" i="33"/>
  <c r="M49" i="33"/>
  <c r="I49" i="33"/>
  <c r="E49" i="33"/>
  <c r="U48" i="33"/>
  <c r="Q48" i="33"/>
  <c r="M48" i="33"/>
  <c r="I48" i="33"/>
  <c r="E48" i="33"/>
  <c r="U47" i="33"/>
  <c r="Q47" i="33"/>
  <c r="M47" i="33"/>
  <c r="I47" i="33"/>
  <c r="E47" i="33"/>
  <c r="U46" i="33"/>
  <c r="Q46" i="33"/>
  <c r="M46" i="33"/>
  <c r="I46" i="33"/>
  <c r="E46" i="33"/>
  <c r="U45" i="33"/>
  <c r="Q45" i="33"/>
  <c r="M45" i="33"/>
  <c r="I45" i="33"/>
  <c r="E45" i="33"/>
  <c r="S50" i="33"/>
  <c r="O50" i="33"/>
  <c r="K50" i="33"/>
  <c r="G50" i="33"/>
  <c r="C50" i="33"/>
  <c r="B46" i="33"/>
  <c r="E46" i="29"/>
  <c r="E45" i="29"/>
  <c r="E44" i="29"/>
  <c r="E43" i="29"/>
  <c r="E42" i="29"/>
  <c r="E42" i="33"/>
  <c r="E41" i="33"/>
  <c r="E40" i="33"/>
  <c r="E39" i="33"/>
  <c r="E38" i="33"/>
  <c r="E35" i="33"/>
  <c r="E34" i="33"/>
  <c r="E33" i="33"/>
  <c r="E32" i="33"/>
  <c r="E31" i="33"/>
  <c r="E36" i="33" s="1"/>
  <c r="E28" i="33"/>
  <c r="E27" i="33"/>
  <c r="E26" i="33"/>
  <c r="E25" i="33"/>
  <c r="E24" i="33"/>
  <c r="E21" i="33"/>
  <c r="E20" i="33"/>
  <c r="E19" i="33"/>
  <c r="E18" i="33"/>
  <c r="E17" i="33"/>
  <c r="E11" i="33"/>
  <c r="E12" i="33"/>
  <c r="E13" i="33"/>
  <c r="E14" i="33"/>
  <c r="E10" i="33"/>
  <c r="U42" i="33"/>
  <c r="U41" i="33"/>
  <c r="U40" i="33"/>
  <c r="U39" i="33"/>
  <c r="U38" i="33"/>
  <c r="U35" i="33"/>
  <c r="U34" i="33"/>
  <c r="U33" i="33"/>
  <c r="U32" i="33"/>
  <c r="U31" i="33"/>
  <c r="Q42" i="33"/>
  <c r="Q41" i="33"/>
  <c r="Q40" i="33"/>
  <c r="Q39" i="33"/>
  <c r="Q38" i="33"/>
  <c r="Q35" i="33"/>
  <c r="Q34" i="33"/>
  <c r="Q33" i="33"/>
  <c r="Q32" i="33"/>
  <c r="Q31" i="33"/>
  <c r="M42" i="33"/>
  <c r="M41" i="33"/>
  <c r="M40" i="33"/>
  <c r="M39" i="33"/>
  <c r="M38" i="33"/>
  <c r="M35" i="33"/>
  <c r="M34" i="33"/>
  <c r="M33" i="33"/>
  <c r="M32" i="33"/>
  <c r="M31" i="33"/>
  <c r="I42" i="33"/>
  <c r="I41" i="33"/>
  <c r="I40" i="33"/>
  <c r="I39" i="33"/>
  <c r="I38" i="33"/>
  <c r="I35" i="33"/>
  <c r="I28" i="33"/>
  <c r="I21" i="33"/>
  <c r="I34" i="33"/>
  <c r="I33" i="33"/>
  <c r="I32" i="33"/>
  <c r="I31" i="33"/>
  <c r="I20" i="33"/>
  <c r="I19" i="33"/>
  <c r="I18" i="33"/>
  <c r="I17" i="33"/>
  <c r="S43" i="33"/>
  <c r="O43" i="33"/>
  <c r="K43" i="33"/>
  <c r="G43" i="33"/>
  <c r="C43" i="33"/>
  <c r="B39" i="33"/>
  <c r="E36" i="29"/>
  <c r="C36" i="33"/>
  <c r="S36" i="33"/>
  <c r="O36" i="33"/>
  <c r="K36" i="33"/>
  <c r="G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U29" i="33"/>
  <c r="U21" i="33"/>
  <c r="Q21" i="33"/>
  <c r="M21" i="33"/>
  <c r="S29" i="33"/>
  <c r="O29" i="33"/>
  <c r="K29" i="33"/>
  <c r="G29" i="33"/>
  <c r="C29" i="33"/>
  <c r="B25" i="33"/>
  <c r="Q70" i="33" l="1"/>
  <c r="P70" i="33" s="1"/>
  <c r="E70" i="33"/>
  <c r="D70" i="33" s="1"/>
  <c r="L70" i="33"/>
  <c r="H70" i="33"/>
  <c r="U70" i="33"/>
  <c r="E64" i="33"/>
  <c r="D64" i="33" s="1"/>
  <c r="B69" i="33"/>
  <c r="Q64" i="33"/>
  <c r="M64" i="33"/>
  <c r="T64" i="33"/>
  <c r="I64" i="33"/>
  <c r="B61" i="33"/>
  <c r="U57" i="33"/>
  <c r="T57" i="33" s="1"/>
  <c r="Q57" i="33"/>
  <c r="P57" i="33" s="1"/>
  <c r="M57" i="33"/>
  <c r="L57" i="33" s="1"/>
  <c r="I57" i="33"/>
  <c r="H57" i="33" s="1"/>
  <c r="E57" i="33"/>
  <c r="D57" i="33" s="1"/>
  <c r="B54" i="33"/>
  <c r="B55" i="33" s="1"/>
  <c r="B56" i="33" s="1"/>
  <c r="Q43" i="33"/>
  <c r="Q29" i="33"/>
  <c r="U50" i="33"/>
  <c r="Q50" i="33"/>
  <c r="M50" i="33"/>
  <c r="I50" i="33"/>
  <c r="E50" i="33"/>
  <c r="B47" i="33"/>
  <c r="B48" i="33" s="1"/>
  <c r="B49" i="33" s="1"/>
  <c r="U43" i="33"/>
  <c r="M43" i="33"/>
  <c r="E43" i="33"/>
  <c r="E29" i="33"/>
  <c r="I43" i="33"/>
  <c r="I29" i="33"/>
  <c r="B40" i="33"/>
  <c r="U36" i="33"/>
  <c r="Q36" i="33"/>
  <c r="M36" i="33"/>
  <c r="I36" i="33"/>
  <c r="D36" i="33"/>
  <c r="B33" i="33"/>
  <c r="B34" i="33" s="1"/>
  <c r="B35" i="33" s="1"/>
  <c r="T29" i="33"/>
  <c r="L29" i="33"/>
  <c r="B26" i="33"/>
  <c r="C15" i="33"/>
  <c r="U15" i="33"/>
  <c r="S15" i="33"/>
  <c r="Q15" i="33"/>
  <c r="O15" i="33"/>
  <c r="M15" i="33"/>
  <c r="K15" i="33"/>
  <c r="G15" i="33"/>
  <c r="I14" i="33"/>
  <c r="I13" i="33"/>
  <c r="I12" i="33"/>
  <c r="I11" i="33"/>
  <c r="B11" i="33"/>
  <c r="B12" i="33" s="1"/>
  <c r="B13" i="33" s="1"/>
  <c r="B14" i="33" s="1"/>
  <c r="P64" i="33" l="1"/>
  <c r="L64" i="33"/>
  <c r="T70" i="33"/>
  <c r="B70" i="33"/>
  <c r="H64" i="33"/>
  <c r="B62" i="33"/>
  <c r="B63" i="33" s="1"/>
  <c r="B64" i="33" s="1"/>
  <c r="B57" i="33"/>
  <c r="T50" i="33"/>
  <c r="P50" i="33"/>
  <c r="L50" i="33"/>
  <c r="H50" i="33"/>
  <c r="D50" i="33"/>
  <c r="P43" i="33"/>
  <c r="L43" i="33"/>
  <c r="T43" i="33"/>
  <c r="P29" i="33"/>
  <c r="B50" i="33"/>
  <c r="D43" i="33"/>
  <c r="D29" i="33"/>
  <c r="H43" i="33"/>
  <c r="H29" i="33"/>
  <c r="B41" i="33"/>
  <c r="B42" i="33" s="1"/>
  <c r="T36" i="33"/>
  <c r="P36" i="33"/>
  <c r="L36" i="33"/>
  <c r="H36" i="33"/>
  <c r="I15" i="33"/>
  <c r="E15" i="33"/>
  <c r="B36" i="33"/>
  <c r="B27" i="33"/>
  <c r="B15" i="33"/>
  <c r="H15" i="33" l="1"/>
  <c r="D15" i="33"/>
  <c r="B43" i="33"/>
  <c r="B28" i="33"/>
  <c r="B29" i="33" l="1"/>
  <c r="E21" i="29" l="1"/>
  <c r="I22" i="33"/>
  <c r="I72" i="33" s="1"/>
  <c r="G22" i="33"/>
  <c r="G72" i="33" s="1"/>
  <c r="H72" i="33" l="1"/>
  <c r="E20" i="29"/>
  <c r="E19" i="29"/>
  <c r="E18" i="29"/>
  <c r="E22" i="33"/>
  <c r="E72" i="33" s="1"/>
  <c r="C22" i="33"/>
  <c r="C72" i="33" s="1"/>
  <c r="D72" i="33" l="1"/>
  <c r="D22" i="33"/>
  <c r="E41" i="29"/>
  <c r="E27" i="29" l="1"/>
  <c r="E28" i="29"/>
  <c r="E29" i="29"/>
  <c r="E30" i="29"/>
  <c r="E32" i="29"/>
  <c r="E33" i="29"/>
  <c r="E34" i="29"/>
  <c r="E35" i="29"/>
  <c r="E37" i="29"/>
  <c r="E38" i="29"/>
  <c r="E39" i="29"/>
  <c r="E40" i="29"/>
  <c r="E62" i="29" l="1"/>
  <c r="B18" i="33"/>
  <c r="U22" i="33"/>
  <c r="U72" i="33" s="1"/>
  <c r="S22" i="33"/>
  <c r="S72" i="33" s="1"/>
  <c r="Q22" i="33"/>
  <c r="Q72" i="33" s="1"/>
  <c r="O22" i="33"/>
  <c r="O72" i="33" s="1"/>
  <c r="M22" i="33"/>
  <c r="M72" i="33" s="1"/>
  <c r="K22" i="33"/>
  <c r="K72" i="33" s="1"/>
  <c r="T22" i="33" l="1"/>
  <c r="P22" i="33"/>
  <c r="L22" i="33"/>
  <c r="L72" i="33"/>
  <c r="B19" i="33"/>
  <c r="H22" i="33"/>
  <c r="B20" i="33" l="1"/>
  <c r="B21" i="33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D62" i="29" l="1"/>
  <c r="E10" i="29" s="1"/>
  <c r="B22" i="33"/>
  <c r="E9" i="29"/>
  <c r="E13" i="29" s="1"/>
  <c r="T72" i="33"/>
  <c r="P72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<sst xmlns="http://schemas.openxmlformats.org/spreadsheetml/2006/main" count="36" uniqueCount="21">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</sst>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55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63"/>
  <sheetViews>
    <sheetView topLeftCell="A43" zoomScale="130" zoomScaleNormal="130" workbookViewId="0">
      <selection activeCell="B65" sqref="B65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C62</f>
        <v>3613070</v>
      </c>
      <c r="F8" s="10"/>
    </row>
    <row r="9" spans="2:6">
      <c r="B9" s="13" t="s">
        <v>0</v>
      </c>
      <c r="C9" s="14"/>
      <c r="D9" s="14"/>
      <c r="E9" s="5">
        <f>E62</f>
        <v>39999992.706501991</v>
      </c>
      <c r="F9" s="10"/>
    </row>
    <row r="10" spans="2:6">
      <c r="B10" s="13" t="s">
        <v>7</v>
      </c>
      <c r="C10" s="11"/>
      <c r="D10" s="11"/>
      <c r="E10" s="5">
        <f>D62</f>
        <v>11.070915511324715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0.99999981766254975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60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6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f t="shared" si="2"/>
        <v>826642.26</v>
      </c>
      <c r="H36" s="35"/>
    </row>
    <row r="37" spans="2:8">
      <c r="B37" s="53">
        <f t="shared" si="0"/>
        <v>46181</v>
      </c>
      <c r="C37" s="73">
        <v>104248</v>
      </c>
      <c r="D37" s="74">
        <v>10.9809</v>
      </c>
      <c r="E37" s="75">
        <f t="shared" ref="E37:E40" si="3">IF(C37="","",C37*D37)</f>
        <v>1144736.8632</v>
      </c>
      <c r="H37" s="35"/>
    </row>
    <row r="38" spans="2:8">
      <c r="B38" s="15">
        <f t="shared" si="0"/>
        <v>46182</v>
      </c>
      <c r="C38" s="56">
        <v>113260</v>
      </c>
      <c r="D38" s="20">
        <v>10.9712</v>
      </c>
      <c r="E38" s="21">
        <f t="shared" si="3"/>
        <v>1242598.112</v>
      </c>
      <c r="H38" s="35"/>
    </row>
    <row r="39" spans="2:8">
      <c r="B39" s="15">
        <f t="shared" si="0"/>
        <v>46183</v>
      </c>
      <c r="C39" s="56">
        <v>80213</v>
      </c>
      <c r="D39" s="20">
        <v>10.8667</v>
      </c>
      <c r="E39" s="21">
        <f t="shared" si="3"/>
        <v>871650.60710000002</v>
      </c>
      <c r="H39" s="35"/>
    </row>
    <row r="40" spans="2:8">
      <c r="B40" s="15">
        <f t="shared" si="0"/>
        <v>46184</v>
      </c>
      <c r="C40" s="56">
        <v>102010</v>
      </c>
      <c r="D40" s="20">
        <v>10.9656</v>
      </c>
      <c r="E40" s="21">
        <f t="shared" si="3"/>
        <v>1118600.8559999999</v>
      </c>
      <c r="H40" s="35"/>
    </row>
    <row r="41" spans="2:8">
      <c r="B41" s="24">
        <f t="shared" si="0"/>
        <v>46185</v>
      </c>
      <c r="C41" s="27">
        <v>126164</v>
      </c>
      <c r="D41" s="28">
        <v>11.4611</v>
      </c>
      <c r="E41" s="29">
        <f t="shared" ref="E41:E45" si="4">IF(C41="","",C41*D41)</f>
        <v>1445978.2204</v>
      </c>
      <c r="H41" s="35"/>
    </row>
    <row r="42" spans="2:8">
      <c r="B42" s="53">
        <f t="shared" si="0"/>
        <v>46188</v>
      </c>
      <c r="C42" s="73">
        <v>116547</v>
      </c>
      <c r="D42" s="74">
        <v>11.812799999999999</v>
      </c>
      <c r="E42" s="75">
        <f t="shared" si="4"/>
        <v>1376746.4016</v>
      </c>
      <c r="H42" s="35"/>
    </row>
    <row r="43" spans="2:8">
      <c r="B43" s="15">
        <f t="shared" si="0"/>
        <v>46189</v>
      </c>
      <c r="C43" s="56">
        <v>78227</v>
      </c>
      <c r="D43" s="20">
        <v>11.9818</v>
      </c>
      <c r="E43" s="21">
        <f t="shared" si="4"/>
        <v>937300.26859999995</v>
      </c>
      <c r="H43" s="35"/>
    </row>
    <row r="44" spans="2:8">
      <c r="B44" s="15">
        <f t="shared" si="0"/>
        <v>46190</v>
      </c>
      <c r="C44" s="56">
        <v>112031</v>
      </c>
      <c r="D44" s="20">
        <v>12.1516</v>
      </c>
      <c r="E44" s="21">
        <f t="shared" si="4"/>
        <v>1361355.8996000001</v>
      </c>
      <c r="H44" s="35"/>
    </row>
    <row r="45" spans="2:8">
      <c r="B45" s="15">
        <f t="shared" si="0"/>
        <v>46191</v>
      </c>
      <c r="C45" s="56">
        <v>126677</v>
      </c>
      <c r="D45" s="20">
        <v>12.5466</v>
      </c>
      <c r="E45" s="21">
        <f t="shared" si="4"/>
        <v>1589365.6481999999</v>
      </c>
      <c r="H45" s="35"/>
    </row>
    <row r="46" spans="2:8">
      <c r="B46" s="24">
        <f t="shared" si="0"/>
        <v>46192</v>
      </c>
      <c r="C46" s="27">
        <v>73899</v>
      </c>
      <c r="D46" s="28">
        <v>12.4308</v>
      </c>
      <c r="E46" s="29">
        <f t="shared" ref="E46:E50" si="5">IF(C46="","",C46*D46)</f>
        <v>918623.68920000002</v>
      </c>
      <c r="H46" s="35"/>
    </row>
    <row r="47" spans="2:8">
      <c r="B47" s="53">
        <f t="shared" si="0"/>
        <v>46195</v>
      </c>
      <c r="C47" s="73">
        <v>88930</v>
      </c>
      <c r="D47" s="74">
        <v>12.3779</v>
      </c>
      <c r="E47" s="75">
        <f t="shared" si="5"/>
        <v>1100766.6470000001</v>
      </c>
      <c r="H47" s="35"/>
    </row>
    <row r="48" spans="2:8">
      <c r="B48" s="15">
        <f t="shared" si="0"/>
        <v>46196</v>
      </c>
      <c r="C48" s="56">
        <v>91153</v>
      </c>
      <c r="D48" s="20">
        <v>12.213699999999999</v>
      </c>
      <c r="E48" s="21">
        <f t="shared" si="5"/>
        <v>1113315.3961</v>
      </c>
      <c r="H48" s="35"/>
    </row>
    <row r="49" spans="2:8">
      <c r="B49" s="15">
        <f t="shared" si="0"/>
        <v>46197</v>
      </c>
      <c r="C49" s="56">
        <v>95682</v>
      </c>
      <c r="D49" s="20">
        <v>12.2218</v>
      </c>
      <c r="E49" s="21">
        <f t="shared" si="5"/>
        <v>1169406.2675999999</v>
      </c>
      <c r="H49" s="35"/>
    </row>
    <row r="50" spans="2:8">
      <c r="B50" s="15">
        <f t="shared" si="0"/>
        <v>46198</v>
      </c>
      <c r="C50" s="56">
        <v>126792</v>
      </c>
      <c r="D50" s="20">
        <v>12.776300000000001</v>
      </c>
      <c r="E50" s="21">
        <f t="shared" si="5"/>
        <v>1619932.6296000001</v>
      </c>
      <c r="H50" s="35"/>
    </row>
    <row r="51" spans="2:8">
      <c r="B51" s="24">
        <f t="shared" si="0"/>
        <v>46199</v>
      </c>
      <c r="C51" s="27">
        <v>48130</v>
      </c>
      <c r="D51" s="28">
        <v>12.6243</v>
      </c>
      <c r="E51" s="29">
        <f t="shared" ref="E51:E55" si="6">IF(C51="","",C51*D51)</f>
        <v>607607.55900000001</v>
      </c>
      <c r="H51" s="35"/>
    </row>
    <row r="52" spans="2:8">
      <c r="B52" s="53">
        <f t="shared" si="0"/>
        <v>46202</v>
      </c>
      <c r="C52" s="73">
        <v>68595</v>
      </c>
      <c r="D52" s="74">
        <v>12.403700000000001</v>
      </c>
      <c r="E52" s="75">
        <f t="shared" si="6"/>
        <v>850831.80150000006</v>
      </c>
      <c r="H52" s="35"/>
    </row>
    <row r="53" spans="2:8">
      <c r="B53" s="15">
        <f t="shared" si="0"/>
        <v>46203</v>
      </c>
      <c r="C53" s="56">
        <v>36974</v>
      </c>
      <c r="D53" s="20">
        <v>12.3422</v>
      </c>
      <c r="E53" s="21">
        <f t="shared" si="6"/>
        <v>456340.50280000002</v>
      </c>
      <c r="H53" s="35"/>
    </row>
    <row r="54" spans="2:8">
      <c r="B54" s="15">
        <f t="shared" si="0"/>
        <v>46204</v>
      </c>
      <c r="C54" s="56">
        <v>69315</v>
      </c>
      <c r="D54" s="20">
        <v>12.1562</v>
      </c>
      <c r="E54" s="21">
        <f t="shared" si="6"/>
        <v>842607.00300000003</v>
      </c>
      <c r="H54" s="35"/>
    </row>
    <row r="55" spans="2:8">
      <c r="B55" s="15">
        <f t="shared" si="0"/>
        <v>46205</v>
      </c>
      <c r="C55" s="56">
        <v>93051</v>
      </c>
      <c r="D55" s="20">
        <v>12.0694</v>
      </c>
      <c r="E55" s="21">
        <f t="shared" si="6"/>
        <v>1123069.7394000001</v>
      </c>
      <c r="H55" s="35"/>
    </row>
    <row r="56" spans="2:8">
      <c r="B56" s="24">
        <f t="shared" si="0"/>
        <v>46206</v>
      </c>
      <c r="C56" s="27">
        <v>75494</v>
      </c>
      <c r="D56" s="28">
        <v>12.3492</v>
      </c>
      <c r="E56" s="29">
        <f t="shared" ref="E56:E60" si="7">IF(C56="","",C56*D56)</f>
        <v>932290.5048</v>
      </c>
      <c r="H56" s="35"/>
    </row>
    <row r="57" spans="2:8">
      <c r="B57" s="53">
        <f t="shared" si="0"/>
        <v>46209</v>
      </c>
      <c r="C57" s="73">
        <v>47518</v>
      </c>
      <c r="D57" s="74">
        <v>12.504300000000001</v>
      </c>
      <c r="E57" s="75">
        <f t="shared" si="7"/>
        <v>594179.32740000007</v>
      </c>
      <c r="H57" s="35"/>
    </row>
    <row r="58" spans="2:8">
      <c r="B58" s="15">
        <f t="shared" si="0"/>
        <v>46210</v>
      </c>
      <c r="C58" s="56">
        <v>58404</v>
      </c>
      <c r="D58" s="20">
        <v>12.2315</v>
      </c>
      <c r="E58" s="21">
        <f t="shared" si="7"/>
        <v>714368.52600000007</v>
      </c>
      <c r="H58" s="35"/>
    </row>
    <row r="59" spans="2:8">
      <c r="B59" s="15">
        <f t="shared" si="0"/>
        <v>46211</v>
      </c>
      <c r="C59" s="56">
        <v>113627</v>
      </c>
      <c r="D59" s="20">
        <v>11.760199999999999</v>
      </c>
      <c r="E59" s="21">
        <f t="shared" si="7"/>
        <v>1336276.2453999999</v>
      </c>
      <c r="H59" s="35"/>
    </row>
    <row r="60" spans="2:8">
      <c r="B60" s="24">
        <f t="shared" si="0"/>
        <v>46212</v>
      </c>
      <c r="C60" s="27">
        <v>61797</v>
      </c>
      <c r="D60" s="28">
        <v>12.308400000000001</v>
      </c>
      <c r="E60" s="29">
        <f t="shared" si="7"/>
        <v>760622.19480000006</v>
      </c>
      <c r="H60" s="35"/>
    </row>
    <row r="61" spans="2:8">
      <c r="B61" s="15"/>
      <c r="C61" s="52"/>
      <c r="D61" s="76"/>
      <c r="E61" s="77"/>
    </row>
    <row r="62" spans="2:8" ht="16" thickBot="1">
      <c r="B62" s="25" t="s">
        <v>13</v>
      </c>
      <c r="C62" s="18">
        <f>SUM(C17:C61)</f>
        <v>3613070</v>
      </c>
      <c r="D62" s="19">
        <f>E62/C62</f>
        <v>11.070915511324715</v>
      </c>
      <c r="E62" s="17">
        <f>SUM(E17:E61)</f>
        <v>39999992.706501991</v>
      </c>
    </row>
    <row r="63" spans="2:8" ht="16" thickTop="1"/>
  </sheetData>
  <conditionalFormatting sqref="C17:E61">
    <cfRule type="expression" dxfId="54" priority="1">
      <formula>$D17&gt;#REF!</formula>
    </cfRule>
    <cfRule type="expression" dxfId="53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73"/>
  <sheetViews>
    <sheetView tabSelected="1" zoomScale="125" zoomScaleNormal="125" workbookViewId="0">
      <pane ySplit="8" topLeftCell="A54" activePane="bottomLeft" state="frozen"/>
      <selection pane="bottomLeft" activeCell="B77" sqref="B77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f>C10*D10</f>
        <v>388345.07550000004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 t="shared" ref="E11:E14" si="1"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 t="shared" si="1"/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 t="shared" si="1"/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 t="shared" si="1"/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21">
        <f>C17*D17</f>
        <v>514051.130145</v>
      </c>
      <c r="G17" s="43">
        <v>58821</v>
      </c>
      <c r="H17" s="45">
        <v>8.7392450000000004</v>
      </c>
      <c r="I17" s="44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2">WORKDAY(B17,1)</f>
        <v>46161</v>
      </c>
      <c r="C18" s="43">
        <v>45738</v>
      </c>
      <c r="D18" s="45">
        <v>8.6806079999999994</v>
      </c>
      <c r="E18" s="21">
        <f t="shared" ref="E18:E21" si="3">C18*D18</f>
        <v>397033.64870399999</v>
      </c>
      <c r="G18" s="43">
        <v>45738</v>
      </c>
      <c r="H18" s="45">
        <v>8.6806079999999994</v>
      </c>
      <c r="I18" s="44">
        <f t="shared" ref="I18:I21" si="4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2"/>
        <v>46162</v>
      </c>
      <c r="C19" s="43">
        <v>45023</v>
      </c>
      <c r="D19" s="45">
        <v>8.6255430000000004</v>
      </c>
      <c r="E19" s="21">
        <f t="shared" si="3"/>
        <v>388347.82248900004</v>
      </c>
      <c r="G19" s="43">
        <v>45023</v>
      </c>
      <c r="H19" s="45">
        <v>8.6255430000000004</v>
      </c>
      <c r="I19" s="44">
        <f t="shared" si="4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2"/>
        <v>46163</v>
      </c>
      <c r="C20" s="43">
        <v>43440</v>
      </c>
      <c r="D20" s="45">
        <v>8.9397570000000002</v>
      </c>
      <c r="E20" s="21">
        <f t="shared" si="3"/>
        <v>388343.04408000002</v>
      </c>
      <c r="G20" s="43">
        <v>43440</v>
      </c>
      <c r="H20" s="45">
        <v>8.9397570000000002</v>
      </c>
      <c r="I20" s="44">
        <f t="shared" si="4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2"/>
        <v>46164</v>
      </c>
      <c r="C21" s="43">
        <v>132591</v>
      </c>
      <c r="D21" s="45">
        <v>9.120571</v>
      </c>
      <c r="E21" s="21">
        <f t="shared" si="3"/>
        <v>1209305.629461</v>
      </c>
      <c r="G21" s="43">
        <v>103406</v>
      </c>
      <c r="H21" s="45">
        <v>9.120025</v>
      </c>
      <c r="I21" s="44">
        <f t="shared" si="4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8.8973145263825462</v>
      </c>
      <c r="E22" s="41">
        <f>SUM(E17:E21)</f>
        <v>2897081.2748790001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21">
        <f>C24*D24</f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5">WORKDAY(B24,1)</f>
        <v>46168</v>
      </c>
      <c r="C25" s="43">
        <v>116925</v>
      </c>
      <c r="D25" s="45">
        <v>9.8493999999999993</v>
      </c>
      <c r="E25" s="21">
        <f t="shared" ref="E25:E28" si="6">C25*D25</f>
        <v>1151641.095</v>
      </c>
      <c r="G25" s="43">
        <v>93819</v>
      </c>
      <c r="H25" s="45">
        <v>9.8553090000000001</v>
      </c>
      <c r="I25" s="44">
        <f t="shared" ref="I25:I28" si="7">G25*H25</f>
        <v>924615.23507100006</v>
      </c>
      <c r="K25" s="43">
        <v>18811</v>
      </c>
      <c r="L25" s="45">
        <v>9.8276140000000005</v>
      </c>
      <c r="M25" s="44">
        <f t="shared" ref="M25:M28" si="8">K25*L25</f>
        <v>184867.246954</v>
      </c>
      <c r="O25" s="43">
        <v>3159</v>
      </c>
      <c r="P25" s="45">
        <v>9.8231850000000005</v>
      </c>
      <c r="Q25" s="44">
        <f t="shared" ref="Q25:Q28" si="9">O25*P25</f>
        <v>31031.441415000001</v>
      </c>
      <c r="S25" s="43">
        <v>1136</v>
      </c>
      <c r="T25" s="45">
        <v>9.7899340000000006</v>
      </c>
      <c r="U25" s="44">
        <f t="shared" ref="U25:U28" si="10">S25*T25</f>
        <v>11121.365024000001</v>
      </c>
    </row>
    <row r="26" spans="2:21" s="37" customFormat="1" ht="14">
      <c r="B26" s="15">
        <f t="shared" si="5"/>
        <v>46169</v>
      </c>
      <c r="C26" s="43">
        <v>157775</v>
      </c>
      <c r="D26" s="45">
        <v>9.7119999999999997</v>
      </c>
      <c r="E26" s="21">
        <f t="shared" si="6"/>
        <v>1532310.8</v>
      </c>
      <c r="G26" s="43">
        <v>111792</v>
      </c>
      <c r="H26" s="45">
        <v>9.7107779999999995</v>
      </c>
      <c r="I26" s="44">
        <f t="shared" si="7"/>
        <v>1085587.2941759999</v>
      </c>
      <c r="K26" s="43">
        <v>38514</v>
      </c>
      <c r="L26" s="45">
        <v>9.717746</v>
      </c>
      <c r="M26" s="44">
        <f t="shared" si="8"/>
        <v>374269.26944399998</v>
      </c>
      <c r="O26" s="43">
        <v>6261</v>
      </c>
      <c r="P26" s="45">
        <v>9.7047419999999995</v>
      </c>
      <c r="Q26" s="44">
        <f t="shared" si="9"/>
        <v>60761.389661999994</v>
      </c>
      <c r="S26" s="43">
        <v>1208</v>
      </c>
      <c r="T26" s="45">
        <v>9.6794499999999992</v>
      </c>
      <c r="U26" s="44">
        <f t="shared" si="10"/>
        <v>11692.775599999999</v>
      </c>
    </row>
    <row r="27" spans="2:21" s="37" customFormat="1" ht="14">
      <c r="B27" s="15">
        <f t="shared" si="5"/>
        <v>46170</v>
      </c>
      <c r="C27" s="43">
        <v>138053</v>
      </c>
      <c r="D27" s="45">
        <v>9.5335000000000001</v>
      </c>
      <c r="E27" s="21">
        <f t="shared" si="6"/>
        <v>1316128.2755</v>
      </c>
      <c r="G27" s="43">
        <v>99527</v>
      </c>
      <c r="H27" s="45">
        <v>9.5324939999999998</v>
      </c>
      <c r="I27" s="44">
        <f t="shared" si="7"/>
        <v>948740.53033799992</v>
      </c>
      <c r="K27" s="43">
        <v>30116</v>
      </c>
      <c r="L27" s="45">
        <v>9.5290890000000008</v>
      </c>
      <c r="M27" s="44">
        <f t="shared" si="8"/>
        <v>286978.04432400002</v>
      </c>
      <c r="O27" s="43">
        <v>6764</v>
      </c>
      <c r="P27" s="45">
        <v>9.5623839999999998</v>
      </c>
      <c r="Q27" s="44">
        <f t="shared" si="9"/>
        <v>64679.965376</v>
      </c>
      <c r="S27" s="43">
        <v>1646</v>
      </c>
      <c r="T27" s="45">
        <v>9.557874</v>
      </c>
      <c r="U27" s="44">
        <f t="shared" si="10"/>
        <v>15732.260603999999</v>
      </c>
    </row>
    <row r="28" spans="2:21" s="37" customFormat="1" ht="14">
      <c r="B28" s="15">
        <f t="shared" si="5"/>
        <v>46171</v>
      </c>
      <c r="C28" s="43">
        <v>3063</v>
      </c>
      <c r="D28" s="45">
        <v>10.31</v>
      </c>
      <c r="E28" s="21">
        <f t="shared" si="6"/>
        <v>31579.530000000002</v>
      </c>
      <c r="F28" s="43"/>
      <c r="G28" s="43">
        <v>3063</v>
      </c>
      <c r="H28" s="45">
        <v>10.31</v>
      </c>
      <c r="I28" s="44">
        <f t="shared" si="7"/>
        <v>31579.530000000002</v>
      </c>
      <c r="J28" s="43"/>
      <c r="K28" s="43">
        <v>0</v>
      </c>
      <c r="L28" s="45">
        <v>0</v>
      </c>
      <c r="M28" s="44">
        <f t="shared" si="8"/>
        <v>0</v>
      </c>
      <c r="O28" s="43">
        <v>0</v>
      </c>
      <c r="P28" s="45">
        <v>0</v>
      </c>
      <c r="Q28" s="44">
        <f t="shared" si="9"/>
        <v>0</v>
      </c>
      <c r="R28" s="45"/>
      <c r="S28" s="43">
        <v>0</v>
      </c>
      <c r="T28" s="45">
        <v>0</v>
      </c>
      <c r="U28" s="44">
        <f t="shared" si="10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21">
        <f>C31*D31</f>
        <v>258066.3296</v>
      </c>
      <c r="G31" s="43">
        <v>18031</v>
      </c>
      <c r="H31" s="45">
        <v>10.956773</v>
      </c>
      <c r="I31" s="44">
        <f>G31*H31</f>
        <v>197561.573963</v>
      </c>
      <c r="K31" s="43">
        <v>4322</v>
      </c>
      <c r="L31" s="45">
        <v>10.960300999999999</v>
      </c>
      <c r="M31" s="44">
        <f>K31*L31</f>
        <v>47370.420921999998</v>
      </c>
      <c r="O31" s="43">
        <v>1199</v>
      </c>
      <c r="P31" s="45">
        <v>10.954387000000001</v>
      </c>
      <c r="Q31" s="44">
        <f>O31*P31</f>
        <v>13134.310013</v>
      </c>
      <c r="S31" s="43">
        <v>0</v>
      </c>
      <c r="T31" s="45">
        <v>0</v>
      </c>
      <c r="U31" s="44">
        <f>S31*T31</f>
        <v>0</v>
      </c>
    </row>
    <row r="32" spans="2:21" s="37" customFormat="1" ht="14">
      <c r="B32" s="15">
        <f t="shared" ref="B32:B35" si="11">WORKDAY(B31,1)</f>
        <v>46175</v>
      </c>
      <c r="C32" s="43">
        <v>195149</v>
      </c>
      <c r="D32" s="45">
        <v>10.977499999999999</v>
      </c>
      <c r="E32" s="21">
        <f t="shared" ref="E32:E35" si="12">C32*D32</f>
        <v>2142248.1475</v>
      </c>
      <c r="G32" s="43">
        <v>130686</v>
      </c>
      <c r="H32" s="45">
        <v>10.965491999999999</v>
      </c>
      <c r="I32" s="44">
        <f t="shared" ref="I32:I35" si="13">G32*H32</f>
        <v>1433036.287512</v>
      </c>
      <c r="K32" s="43">
        <v>48439</v>
      </c>
      <c r="L32" s="45">
        <v>11.008013</v>
      </c>
      <c r="M32" s="44">
        <f t="shared" ref="M32:M35" si="14">K32*L32</f>
        <v>533217.14170699997</v>
      </c>
      <c r="O32" s="43">
        <v>10049</v>
      </c>
      <c r="P32" s="45">
        <v>11.006714000000001</v>
      </c>
      <c r="Q32" s="44">
        <f t="shared" ref="Q32:Q35" si="15">O32*P32</f>
        <v>110606.46898600001</v>
      </c>
      <c r="S32" s="43">
        <v>5975</v>
      </c>
      <c r="T32" s="45">
        <v>10.943777000000001</v>
      </c>
      <c r="U32" s="44">
        <f t="shared" ref="U32:U35" si="16">S32*T32</f>
        <v>65389.067575000001</v>
      </c>
    </row>
    <row r="33" spans="2:21" s="37" customFormat="1" ht="14">
      <c r="B33" s="15">
        <f t="shared" si="11"/>
        <v>46176</v>
      </c>
      <c r="C33" s="43">
        <v>59922</v>
      </c>
      <c r="D33" s="45">
        <v>10.751899999999999</v>
      </c>
      <c r="E33" s="21">
        <f t="shared" si="12"/>
        <v>644275.35179999995</v>
      </c>
      <c r="G33" s="43">
        <v>42156</v>
      </c>
      <c r="H33" s="45">
        <v>10.742240000000001</v>
      </c>
      <c r="I33" s="44">
        <f t="shared" si="13"/>
        <v>452849.86944000004</v>
      </c>
      <c r="K33" s="43">
        <v>14772</v>
      </c>
      <c r="L33" s="45">
        <v>10.774685</v>
      </c>
      <c r="M33" s="44">
        <f t="shared" si="14"/>
        <v>159163.64681999999</v>
      </c>
      <c r="O33" s="43">
        <v>1799</v>
      </c>
      <c r="P33" s="45">
        <v>10.775164</v>
      </c>
      <c r="Q33" s="44">
        <f t="shared" si="15"/>
        <v>19384.520036000002</v>
      </c>
      <c r="S33" s="43">
        <v>1195</v>
      </c>
      <c r="T33" s="45">
        <v>10.776778</v>
      </c>
      <c r="U33" s="44">
        <f t="shared" si="16"/>
        <v>12878.24971</v>
      </c>
    </row>
    <row r="34" spans="2:21" s="37" customFormat="1" ht="14">
      <c r="B34" s="15">
        <f t="shared" si="11"/>
        <v>46177</v>
      </c>
      <c r="C34" s="43">
        <v>99419</v>
      </c>
      <c r="D34" s="45">
        <v>10.8011</v>
      </c>
      <c r="E34" s="21">
        <f t="shared" si="12"/>
        <v>1073834.5608999999</v>
      </c>
      <c r="G34" s="43">
        <v>61413</v>
      </c>
      <c r="H34" s="45">
        <v>10.801501999999999</v>
      </c>
      <c r="I34" s="44">
        <f t="shared" si="13"/>
        <v>663352.64232599991</v>
      </c>
      <c r="K34" s="43">
        <v>27791</v>
      </c>
      <c r="L34" s="45">
        <v>10.809507</v>
      </c>
      <c r="M34" s="44">
        <f t="shared" si="14"/>
        <v>300407.00903700001</v>
      </c>
      <c r="O34" s="43">
        <v>7587</v>
      </c>
      <c r="P34" s="45">
        <v>10.776081</v>
      </c>
      <c r="Q34" s="44">
        <f t="shared" si="15"/>
        <v>81758.126546999993</v>
      </c>
      <c r="S34" s="43">
        <v>2628</v>
      </c>
      <c r="T34" s="45">
        <v>10.774292000000001</v>
      </c>
      <c r="U34" s="44">
        <f t="shared" si="16"/>
        <v>28314.839376000004</v>
      </c>
    </row>
    <row r="35" spans="2:21" s="37" customFormat="1" ht="14">
      <c r="B35" s="15">
        <f t="shared" si="11"/>
        <v>46178</v>
      </c>
      <c r="C35" s="43">
        <v>75596</v>
      </c>
      <c r="D35" s="45">
        <v>10.935</v>
      </c>
      <c r="E35" s="21">
        <f t="shared" si="12"/>
        <v>826642.26</v>
      </c>
      <c r="F35" s="43"/>
      <c r="G35" s="43">
        <v>53605</v>
      </c>
      <c r="H35" s="45">
        <v>10.938177</v>
      </c>
      <c r="I35" s="44">
        <f t="shared" si="13"/>
        <v>586340.97808499995</v>
      </c>
      <c r="J35" s="43"/>
      <c r="K35" s="43">
        <v>17785</v>
      </c>
      <c r="L35" s="45">
        <v>10.927101</v>
      </c>
      <c r="M35" s="44">
        <f t="shared" si="14"/>
        <v>194338.491285</v>
      </c>
      <c r="O35" s="43">
        <v>3682</v>
      </c>
      <c r="P35" s="45">
        <v>10.924609</v>
      </c>
      <c r="Q35" s="44">
        <f t="shared" si="15"/>
        <v>40224.410338000002</v>
      </c>
      <c r="R35" s="45"/>
      <c r="S35" s="43">
        <v>524</v>
      </c>
      <c r="T35" s="45">
        <v>10.943968999999999</v>
      </c>
      <c r="U35" s="44">
        <f t="shared" si="16"/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 s="37" customFormat="1" ht="14">
      <c r="B37" s="79"/>
      <c r="C37" s="59"/>
      <c r="D37" s="60"/>
      <c r="E37" s="49"/>
      <c r="F37" s="49"/>
      <c r="G37" s="59"/>
      <c r="H37" s="60"/>
      <c r="I37" s="49"/>
      <c r="J37" s="49"/>
      <c r="K37" s="59"/>
      <c r="L37" s="60"/>
      <c r="M37" s="49"/>
      <c r="O37" s="59"/>
      <c r="P37" s="60"/>
      <c r="Q37" s="49"/>
      <c r="S37" s="59"/>
      <c r="T37" s="60"/>
      <c r="U37" s="49"/>
    </row>
    <row r="38" spans="2:21" s="37" customFormat="1" ht="14">
      <c r="B38" s="46">
        <v>46181</v>
      </c>
      <c r="C38" s="43">
        <v>104248</v>
      </c>
      <c r="D38" s="45">
        <v>10.9809</v>
      </c>
      <c r="E38" s="21">
        <f>C38*D38</f>
        <v>1144736.8632</v>
      </c>
      <c r="G38" s="43">
        <v>72550</v>
      </c>
      <c r="H38" s="45">
        <v>10.977888999999999</v>
      </c>
      <c r="I38" s="44">
        <f>G38*H38</f>
        <v>796445.84694999992</v>
      </c>
      <c r="K38" s="43">
        <v>22356</v>
      </c>
      <c r="L38" s="45">
        <v>10.990278999999999</v>
      </c>
      <c r="M38" s="44">
        <f>K38*L38</f>
        <v>245698.67732399999</v>
      </c>
      <c r="O38" s="43">
        <v>8195</v>
      </c>
      <c r="P38" s="45">
        <v>10.972637000000001</v>
      </c>
      <c r="Q38" s="44">
        <f>O38*P38</f>
        <v>89920.760215000002</v>
      </c>
      <c r="S38" s="43">
        <v>1147</v>
      </c>
      <c r="T38" s="45">
        <v>11.051595000000001</v>
      </c>
      <c r="U38" s="44">
        <f>S38*T38</f>
        <v>12676.179465000001</v>
      </c>
    </row>
    <row r="39" spans="2:21" s="37" customFormat="1" ht="14">
      <c r="B39" s="15">
        <f t="shared" ref="B39:B42" si="17">WORKDAY(B38,1)</f>
        <v>46182</v>
      </c>
      <c r="C39" s="43">
        <v>113260</v>
      </c>
      <c r="D39" s="45">
        <v>10.9712</v>
      </c>
      <c r="E39" s="21">
        <f t="shared" ref="E39:E42" si="18">C39*D39</f>
        <v>1242598.112</v>
      </c>
      <c r="G39" s="43">
        <v>73862</v>
      </c>
      <c r="H39" s="45">
        <v>10.951086999999999</v>
      </c>
      <c r="I39" s="44">
        <f t="shared" ref="I39:I42" si="19">G39*H39</f>
        <v>808869.18799399992</v>
      </c>
      <c r="K39" s="43">
        <v>27472</v>
      </c>
      <c r="L39" s="45">
        <v>11.009425999999999</v>
      </c>
      <c r="M39" s="44">
        <f t="shared" ref="M39:M42" si="20">K39*L39</f>
        <v>302450.95107199997</v>
      </c>
      <c r="O39" s="43">
        <v>9792</v>
      </c>
      <c r="P39" s="45">
        <v>11.016415</v>
      </c>
      <c r="Q39" s="44">
        <f t="shared" ref="Q39:Q42" si="21">O39*P39</f>
        <v>107872.73568</v>
      </c>
      <c r="S39" s="43">
        <v>2134</v>
      </c>
      <c r="T39" s="45">
        <v>10.966664</v>
      </c>
      <c r="U39" s="44">
        <f t="shared" ref="U39:U42" si="22">S39*T39</f>
        <v>23402.860976</v>
      </c>
    </row>
    <row r="40" spans="2:21" s="37" customFormat="1" ht="14">
      <c r="B40" s="15">
        <f t="shared" si="17"/>
        <v>46183</v>
      </c>
      <c r="C40" s="43">
        <v>80213</v>
      </c>
      <c r="D40" s="45">
        <v>10.8667</v>
      </c>
      <c r="E40" s="21">
        <f t="shared" si="18"/>
        <v>871650.60710000002</v>
      </c>
      <c r="G40" s="43">
        <v>49746</v>
      </c>
      <c r="H40" s="45">
        <v>10.853596</v>
      </c>
      <c r="I40" s="44">
        <f t="shared" si="19"/>
        <v>539922.98661599995</v>
      </c>
      <c r="K40" s="43">
        <v>23776</v>
      </c>
      <c r="L40" s="45">
        <v>10.885611000000001</v>
      </c>
      <c r="M40" s="44">
        <f t="shared" si="20"/>
        <v>258816.28713600003</v>
      </c>
      <c r="O40" s="43">
        <v>5521</v>
      </c>
      <c r="P40" s="45">
        <v>10.90067</v>
      </c>
      <c r="Q40" s="44">
        <f t="shared" si="21"/>
        <v>60182.599069999997</v>
      </c>
      <c r="S40" s="43">
        <v>1170</v>
      </c>
      <c r="T40" s="45">
        <v>10.876367999999999</v>
      </c>
      <c r="U40" s="44">
        <f t="shared" si="22"/>
        <v>12725.350559999999</v>
      </c>
    </row>
    <row r="41" spans="2:21" s="37" customFormat="1" ht="14">
      <c r="B41" s="15">
        <f t="shared" si="17"/>
        <v>46184</v>
      </c>
      <c r="C41" s="43">
        <v>102010</v>
      </c>
      <c r="D41" s="45">
        <v>10.9656</v>
      </c>
      <c r="E41" s="21">
        <f t="shared" si="18"/>
        <v>1118600.8559999999</v>
      </c>
      <c r="G41" s="43">
        <v>78726</v>
      </c>
      <c r="H41" s="45">
        <v>10.970280000000001</v>
      </c>
      <c r="I41" s="44">
        <f t="shared" si="19"/>
        <v>863646.26328000007</v>
      </c>
      <c r="K41" s="43">
        <v>17369</v>
      </c>
      <c r="L41" s="45">
        <v>10.945121</v>
      </c>
      <c r="M41" s="44">
        <f t="shared" si="20"/>
        <v>190105.80664900001</v>
      </c>
      <c r="O41" s="43">
        <v>4049</v>
      </c>
      <c r="P41" s="45">
        <v>10.960958</v>
      </c>
      <c r="Q41" s="44">
        <f t="shared" si="21"/>
        <v>44380.918941999997</v>
      </c>
      <c r="S41" s="43">
        <v>1866</v>
      </c>
      <c r="T41" s="45">
        <v>10.969759</v>
      </c>
      <c r="U41" s="44">
        <f t="shared" si="22"/>
        <v>20469.570294000001</v>
      </c>
    </row>
    <row r="42" spans="2:21" s="37" customFormat="1" ht="14">
      <c r="B42" s="15">
        <f t="shared" si="17"/>
        <v>46185</v>
      </c>
      <c r="C42" s="43">
        <v>126164</v>
      </c>
      <c r="D42" s="45">
        <v>11.4611</v>
      </c>
      <c r="E42" s="21">
        <f t="shared" si="18"/>
        <v>1445978.2204</v>
      </c>
      <c r="F42" s="43"/>
      <c r="G42" s="43">
        <v>97690</v>
      </c>
      <c r="H42" s="45">
        <v>11.465868</v>
      </c>
      <c r="I42" s="44">
        <f t="shared" si="19"/>
        <v>1120100.6449200001</v>
      </c>
      <c r="J42" s="43"/>
      <c r="K42" s="43">
        <v>21995</v>
      </c>
      <c r="L42" s="45">
        <v>11.445266999999999</v>
      </c>
      <c r="M42" s="44">
        <f t="shared" si="20"/>
        <v>251738.647665</v>
      </c>
      <c r="O42" s="43">
        <v>3590</v>
      </c>
      <c r="P42" s="45">
        <v>11.436966999999999</v>
      </c>
      <c r="Q42" s="44">
        <f t="shared" si="21"/>
        <v>41058.71153</v>
      </c>
      <c r="R42" s="45"/>
      <c r="S42" s="43">
        <v>2889</v>
      </c>
      <c r="T42" s="45">
        <v>11.451345999999999</v>
      </c>
      <c r="U42" s="44">
        <f t="shared" si="22"/>
        <v>33082.938593999999</v>
      </c>
    </row>
    <row r="43" spans="2:21" s="37" customFormat="1" ht="14">
      <c r="B43" s="72" t="str">
        <f>""&amp;TEXT(MIN(B38:B42),"[$-en-GB]mmm dd")&amp;" - "&amp;TEXT(MAX(B38:B42),"[$-en-GB]mmm dd")</f>
        <v>Jun 08 - Jun 12</v>
      </c>
      <c r="C43" s="36">
        <f>SUM(C38:C42)</f>
        <v>525895</v>
      </c>
      <c r="D43" s="42">
        <f>E43/C43</f>
        <v>11.073626215689444</v>
      </c>
      <c r="E43" s="41">
        <f>SUM(E38:E42)</f>
        <v>5823564.6587000005</v>
      </c>
      <c r="F43" s="49"/>
      <c r="G43" s="36">
        <f>SUM(G38:G42)</f>
        <v>372574</v>
      </c>
      <c r="H43" s="42">
        <f>I43/G43</f>
        <v>11.082321712626216</v>
      </c>
      <c r="I43" s="41">
        <f>SUM(I38:I42)</f>
        <v>4128984.9297599997</v>
      </c>
      <c r="J43" s="49"/>
      <c r="K43" s="36">
        <f>SUM(K38:K42)</f>
        <v>112968</v>
      </c>
      <c r="L43" s="42">
        <f>M43/K43</f>
        <v>11.054549694125772</v>
      </c>
      <c r="M43" s="41">
        <f>SUM(M38:M42)</f>
        <v>1248810.3698460001</v>
      </c>
      <c r="O43" s="36">
        <f>SUM(O38:O42)</f>
        <v>31147</v>
      </c>
      <c r="P43" s="42">
        <f>Q43/O43</f>
        <v>11.02564373573699</v>
      </c>
      <c r="Q43" s="41">
        <f>SUM(Q38:Q42)</f>
        <v>343415.72543700004</v>
      </c>
      <c r="S43" s="36">
        <f>SUM(S38:S42)</f>
        <v>9206</v>
      </c>
      <c r="T43" s="42">
        <f>U43/S43</f>
        <v>11.118498793069737</v>
      </c>
      <c r="U43" s="41">
        <f>SUM(U38:U42)</f>
        <v>102356.89988899999</v>
      </c>
    </row>
    <row r="44" spans="2:21" s="37" customFormat="1" ht="14">
      <c r="B44" s="79"/>
      <c r="C44" s="59"/>
      <c r="D44" s="60"/>
      <c r="E44" s="49"/>
      <c r="F44" s="49"/>
      <c r="G44" s="59"/>
      <c r="H44" s="60"/>
      <c r="I44" s="49"/>
      <c r="J44" s="49"/>
      <c r="K44" s="59"/>
      <c r="L44" s="60"/>
      <c r="M44" s="49"/>
      <c r="O44" s="59"/>
      <c r="P44" s="60"/>
      <c r="Q44" s="49"/>
      <c r="S44" s="59"/>
      <c r="T44" s="60"/>
      <c r="U44" s="49"/>
    </row>
    <row r="45" spans="2:21" s="37" customFormat="1">
      <c r="B45" s="46">
        <v>46188</v>
      </c>
      <c r="C45" s="43">
        <v>116547</v>
      </c>
      <c r="D45" s="51">
        <v>11.812799999999999</v>
      </c>
      <c r="E45" s="44">
        <f>C45*D45</f>
        <v>1376746.4016</v>
      </c>
      <c r="F45" s="43"/>
      <c r="G45" s="43">
        <v>77781</v>
      </c>
      <c r="H45" s="45">
        <v>11.809886000000001</v>
      </c>
      <c r="I45" s="44">
        <f>G45*H45</f>
        <v>918584.74296599999</v>
      </c>
      <c r="J45" s="43"/>
      <c r="K45" s="43">
        <v>28723</v>
      </c>
      <c r="L45" s="45">
        <v>11.81747</v>
      </c>
      <c r="M45" s="44">
        <f>K45*L45</f>
        <v>339433.19081</v>
      </c>
      <c r="O45" s="43">
        <v>7411</v>
      </c>
      <c r="P45" s="45">
        <v>11.809259000000001</v>
      </c>
      <c r="Q45" s="44">
        <f>O45*P45</f>
        <v>87518.418449000004</v>
      </c>
      <c r="R45" s="1"/>
      <c r="S45" s="43">
        <v>2632</v>
      </c>
      <c r="T45" s="45">
        <v>11.858089</v>
      </c>
      <c r="U45" s="44">
        <f>S45*T45</f>
        <v>31210.490247999998</v>
      </c>
    </row>
    <row r="46" spans="2:21" s="37" customFormat="1">
      <c r="B46" s="15">
        <f t="shared" ref="B46:B49" si="23">WORKDAY(B45,1)</f>
        <v>46189</v>
      </c>
      <c r="C46" s="43">
        <v>78227</v>
      </c>
      <c r="D46" s="45">
        <v>11.9818</v>
      </c>
      <c r="E46" s="44">
        <f t="shared" ref="E46:E49" si="24">C46*D46</f>
        <v>937300.26859999995</v>
      </c>
      <c r="G46" s="43">
        <v>47418</v>
      </c>
      <c r="H46" s="45">
        <v>11.983263000000001</v>
      </c>
      <c r="I46" s="44">
        <f t="shared" ref="I46:I49" si="25">G46*H46</f>
        <v>568222.36493400007</v>
      </c>
      <c r="J46" s="43"/>
      <c r="K46" s="43">
        <v>23657</v>
      </c>
      <c r="L46" s="45">
        <v>11.978766</v>
      </c>
      <c r="M46" s="44">
        <f t="shared" ref="M46:M49" si="26">K46*L46</f>
        <v>283381.66726200003</v>
      </c>
      <c r="O46" s="43">
        <v>5441</v>
      </c>
      <c r="P46" s="45">
        <v>11.983374</v>
      </c>
      <c r="Q46" s="44">
        <f t="shared" ref="Q46:Q49" si="27">O46*P46</f>
        <v>65201.537934</v>
      </c>
      <c r="R46" s="1"/>
      <c r="S46" s="43">
        <v>1711</v>
      </c>
      <c r="T46" s="45">
        <v>11.980321</v>
      </c>
      <c r="U46" s="44">
        <f t="shared" ref="U46:U49" si="28">S46*T46</f>
        <v>20498.329231</v>
      </c>
    </row>
    <row r="47" spans="2:21" s="37" customFormat="1" ht="14">
      <c r="B47" s="15">
        <f t="shared" si="23"/>
        <v>46190</v>
      </c>
      <c r="C47" s="43">
        <v>112031</v>
      </c>
      <c r="D47" s="45">
        <v>12.1516</v>
      </c>
      <c r="E47" s="44">
        <f t="shared" si="24"/>
        <v>1361355.8996000001</v>
      </c>
      <c r="G47" s="43">
        <v>81142</v>
      </c>
      <c r="H47" s="45">
        <v>12.151939</v>
      </c>
      <c r="I47" s="44">
        <f t="shared" si="25"/>
        <v>986032.63433800009</v>
      </c>
      <c r="J47" s="43"/>
      <c r="K47" s="43">
        <v>22356</v>
      </c>
      <c r="L47" s="45">
        <v>12.150941</v>
      </c>
      <c r="M47" s="44">
        <f t="shared" si="26"/>
        <v>271646.436996</v>
      </c>
      <c r="O47" s="43">
        <v>5511</v>
      </c>
      <c r="P47" s="45">
        <v>12.142105000000001</v>
      </c>
      <c r="Q47" s="44">
        <f t="shared" si="27"/>
        <v>66915.14065500001</v>
      </c>
      <c r="R47" s="45"/>
      <c r="S47" s="43">
        <v>3022</v>
      </c>
      <c r="T47" s="45">
        <v>12.164168999999999</v>
      </c>
      <c r="U47" s="44">
        <f t="shared" si="28"/>
        <v>36760.118717999998</v>
      </c>
    </row>
    <row r="48" spans="2:21" s="37" customFormat="1" ht="14">
      <c r="B48" s="15">
        <f t="shared" si="23"/>
        <v>46191</v>
      </c>
      <c r="C48" s="43">
        <v>126677</v>
      </c>
      <c r="D48" s="45">
        <v>12.5466</v>
      </c>
      <c r="E48" s="44">
        <f t="shared" si="24"/>
        <v>1589365.6481999999</v>
      </c>
      <c r="G48" s="43">
        <v>89253</v>
      </c>
      <c r="H48" s="45">
        <v>12.541062999999999</v>
      </c>
      <c r="I48" s="44">
        <f t="shared" si="25"/>
        <v>1119327.495939</v>
      </c>
      <c r="J48" s="43"/>
      <c r="K48" s="43">
        <v>24259</v>
      </c>
      <c r="L48" s="45">
        <v>12.556304000000001</v>
      </c>
      <c r="M48" s="44">
        <f t="shared" si="26"/>
        <v>304603.37873600004</v>
      </c>
      <c r="O48" s="43">
        <v>10260</v>
      </c>
      <c r="P48" s="45">
        <v>12.560212999999999</v>
      </c>
      <c r="Q48" s="44">
        <f t="shared" si="27"/>
        <v>128867.78537999999</v>
      </c>
      <c r="R48" s="45"/>
      <c r="S48" s="43">
        <v>2905</v>
      </c>
      <c r="T48" s="45">
        <v>12.58905</v>
      </c>
      <c r="U48" s="44">
        <f t="shared" si="28"/>
        <v>36571.19025</v>
      </c>
    </row>
    <row r="49" spans="2:21" s="37" customFormat="1" ht="14">
      <c r="B49" s="15">
        <f t="shared" si="23"/>
        <v>46192</v>
      </c>
      <c r="C49" s="43">
        <v>73899</v>
      </c>
      <c r="D49" s="45">
        <v>12.4308</v>
      </c>
      <c r="E49" s="44">
        <f t="shared" si="24"/>
        <v>918623.68920000002</v>
      </c>
      <c r="F49" s="43"/>
      <c r="G49" s="43">
        <v>43957</v>
      </c>
      <c r="H49" s="45">
        <v>12.424859</v>
      </c>
      <c r="I49" s="44">
        <f t="shared" si="25"/>
        <v>546159.52706300002</v>
      </c>
      <c r="J49" s="43"/>
      <c r="K49" s="43">
        <v>23344</v>
      </c>
      <c r="L49" s="45">
        <v>12.439912</v>
      </c>
      <c r="M49" s="44">
        <f t="shared" si="26"/>
        <v>290397.30572800001</v>
      </c>
      <c r="O49" s="43">
        <v>4148</v>
      </c>
      <c r="P49" s="45">
        <v>12.427249</v>
      </c>
      <c r="Q49" s="44">
        <f t="shared" si="27"/>
        <v>51548.228852</v>
      </c>
      <c r="R49" s="45"/>
      <c r="S49" s="43">
        <v>2450</v>
      </c>
      <c r="T49" s="45">
        <v>12.456118</v>
      </c>
      <c r="U49" s="44">
        <f t="shared" si="28"/>
        <v>30517.489099999999</v>
      </c>
    </row>
    <row r="50" spans="2:21" s="37" customFormat="1" ht="14">
      <c r="B50" s="72" t="str">
        <f>""&amp;TEXT(MIN(B45:B49),"[$-en-GB]mmm dd")&amp;" - "&amp;TEXT(MAX(B45:B49),"[$-en-GB]mmm dd")</f>
        <v>Jun 15 - Jun 19</v>
      </c>
      <c r="C50" s="36">
        <f>SUM(C45:C49)</f>
        <v>507381</v>
      </c>
      <c r="D50" s="42">
        <f>E50/C50</f>
        <v>12.186881075956727</v>
      </c>
      <c r="E50" s="41">
        <f>SUM(E45:E49)</f>
        <v>6183391.9072000002</v>
      </c>
      <c r="F50" s="49"/>
      <c r="G50" s="36">
        <f>SUM(G45:G49)</f>
        <v>339551</v>
      </c>
      <c r="H50" s="42">
        <f>I50/G50</f>
        <v>12.187644169034991</v>
      </c>
      <c r="I50" s="41">
        <f>SUM(I45:I49)</f>
        <v>4138326.7652400001</v>
      </c>
      <c r="J50" s="49"/>
      <c r="K50" s="36">
        <f>SUM(K45:K49)</f>
        <v>122339</v>
      </c>
      <c r="L50" s="42">
        <f>M50/K50</f>
        <v>12.17487456601738</v>
      </c>
      <c r="M50" s="41">
        <f>SUM(M45:M49)</f>
        <v>1489461.9795320001</v>
      </c>
      <c r="O50" s="36">
        <f>SUM(O45:O49)</f>
        <v>32771</v>
      </c>
      <c r="P50" s="42">
        <f>Q50/O50</f>
        <v>12.207473414604376</v>
      </c>
      <c r="Q50" s="41">
        <f>SUM(Q45:Q49)</f>
        <v>400051.11126999999</v>
      </c>
      <c r="S50" s="36">
        <f>SUM(S45:S49)</f>
        <v>12720</v>
      </c>
      <c r="T50" s="42">
        <f>U50/S50</f>
        <v>12.229372448663522</v>
      </c>
      <c r="U50" s="41">
        <f>SUM(U45:U49)</f>
        <v>155557.617547</v>
      </c>
    </row>
    <row r="51" spans="2:21" s="37" customFormat="1" ht="14">
      <c r="B51" s="79"/>
      <c r="C51" s="59"/>
      <c r="D51" s="60"/>
      <c r="E51" s="49"/>
      <c r="F51" s="49"/>
      <c r="G51" s="59"/>
      <c r="H51" s="60"/>
      <c r="I51" s="49"/>
      <c r="J51" s="49"/>
      <c r="K51" s="59"/>
      <c r="L51" s="60"/>
      <c r="M51" s="49"/>
      <c r="O51" s="59"/>
      <c r="P51" s="60"/>
      <c r="Q51" s="49"/>
      <c r="S51" s="59"/>
      <c r="T51" s="60"/>
      <c r="U51" s="49"/>
    </row>
    <row r="52" spans="2:21" s="37" customFormat="1">
      <c r="B52" s="46">
        <v>46195</v>
      </c>
      <c r="C52" s="43">
        <v>88930</v>
      </c>
      <c r="D52" s="51">
        <v>12.3779</v>
      </c>
      <c r="E52" s="44">
        <f>C52*D52</f>
        <v>1100766.6470000001</v>
      </c>
      <c r="F52" s="43"/>
      <c r="G52" s="43">
        <v>71447</v>
      </c>
      <c r="H52" s="45">
        <v>12.378828</v>
      </c>
      <c r="I52" s="44">
        <f>G52*H52</f>
        <v>884430.12411600002</v>
      </c>
      <c r="J52" s="43"/>
      <c r="K52" s="43">
        <v>14196</v>
      </c>
      <c r="L52" s="45">
        <v>12.376352000000001</v>
      </c>
      <c r="M52" s="44">
        <f>K52*L52</f>
        <v>175694.692992</v>
      </c>
      <c r="O52" s="43">
        <v>2246</v>
      </c>
      <c r="P52" s="45">
        <v>12.366085999999999</v>
      </c>
      <c r="Q52" s="44">
        <f>O52*P52</f>
        <v>27774.229155999998</v>
      </c>
      <c r="R52" s="1"/>
      <c r="S52" s="43">
        <v>1041</v>
      </c>
      <c r="T52" s="45">
        <v>12.358953</v>
      </c>
      <c r="U52" s="44">
        <f>S52*T52</f>
        <v>12865.670072999999</v>
      </c>
    </row>
    <row r="53" spans="2:21" s="37" customFormat="1">
      <c r="B53" s="15">
        <f t="shared" ref="B53:B56" si="29">WORKDAY(B52,1)</f>
        <v>46196</v>
      </c>
      <c r="C53" s="43">
        <v>91153</v>
      </c>
      <c r="D53" s="45">
        <v>12.213699999999999</v>
      </c>
      <c r="E53" s="44">
        <f t="shared" ref="E53:E56" si="30">C53*D53</f>
        <v>1113315.3961</v>
      </c>
      <c r="G53" s="43">
        <v>61579</v>
      </c>
      <c r="H53" s="45">
        <v>12.203678</v>
      </c>
      <c r="I53" s="44">
        <f t="shared" ref="I53:I56" si="31">G53*H53</f>
        <v>751490.28756199998</v>
      </c>
      <c r="J53" s="43"/>
      <c r="K53" s="43">
        <v>24397</v>
      </c>
      <c r="L53" s="45">
        <v>12.232412</v>
      </c>
      <c r="M53" s="44">
        <f t="shared" ref="M53:M56" si="32">K53*L53</f>
        <v>298434.15556400002</v>
      </c>
      <c r="O53" s="43">
        <v>3530</v>
      </c>
      <c r="P53" s="45">
        <v>12.231759</v>
      </c>
      <c r="Q53" s="44">
        <f t="shared" ref="Q53:Q56" si="33">O53*P53</f>
        <v>43178.109270000001</v>
      </c>
      <c r="R53" s="1"/>
      <c r="S53" s="43">
        <v>1647</v>
      </c>
      <c r="T53" s="45">
        <v>12.271184</v>
      </c>
      <c r="U53" s="44">
        <f t="shared" ref="U53:U56" si="34">S53*T53</f>
        <v>20210.640048000001</v>
      </c>
    </row>
    <row r="54" spans="2:21" s="37" customFormat="1" ht="14">
      <c r="B54" s="15">
        <f t="shared" si="29"/>
        <v>46197</v>
      </c>
      <c r="C54" s="43">
        <v>95682</v>
      </c>
      <c r="D54" s="45">
        <v>12.2218</v>
      </c>
      <c r="E54" s="44">
        <f t="shared" si="30"/>
        <v>1169406.2675999999</v>
      </c>
      <c r="G54" s="43">
        <v>61710</v>
      </c>
      <c r="H54" s="45">
        <v>12.20021</v>
      </c>
      <c r="I54" s="44">
        <f t="shared" si="31"/>
        <v>752874.95909999998</v>
      </c>
      <c r="J54" s="43"/>
      <c r="K54" s="43">
        <v>26402</v>
      </c>
      <c r="L54" s="45">
        <v>12.262031</v>
      </c>
      <c r="M54" s="44">
        <f t="shared" si="32"/>
        <v>323742.14246200002</v>
      </c>
      <c r="O54" s="43">
        <v>5997</v>
      </c>
      <c r="P54" s="45">
        <v>12.274391</v>
      </c>
      <c r="Q54" s="44">
        <f t="shared" si="33"/>
        <v>73609.522826999993</v>
      </c>
      <c r="R54" s="45"/>
      <c r="S54" s="43">
        <v>1573</v>
      </c>
      <c r="T54" s="45">
        <v>12.190178</v>
      </c>
      <c r="U54" s="44">
        <f t="shared" si="34"/>
        <v>19175.149993999999</v>
      </c>
    </row>
    <row r="55" spans="2:21" s="37" customFormat="1" ht="14">
      <c r="B55" s="15">
        <f t="shared" si="29"/>
        <v>46198</v>
      </c>
      <c r="C55" s="43">
        <v>126792</v>
      </c>
      <c r="D55" s="45">
        <v>12.776300000000001</v>
      </c>
      <c r="E55" s="44">
        <f t="shared" si="30"/>
        <v>1619932.6296000001</v>
      </c>
      <c r="G55" s="43">
        <v>100196</v>
      </c>
      <c r="H55" s="45">
        <v>12.772575</v>
      </c>
      <c r="I55" s="44">
        <f t="shared" si="31"/>
        <v>1279760.9247000001</v>
      </c>
      <c r="J55" s="43"/>
      <c r="K55" s="43">
        <v>20615</v>
      </c>
      <c r="L55" s="45">
        <v>12.785603999999999</v>
      </c>
      <c r="M55" s="44">
        <f t="shared" si="32"/>
        <v>263575.22645999998</v>
      </c>
      <c r="O55" s="43">
        <v>4235</v>
      </c>
      <c r="P55" s="45">
        <v>12.787717000000001</v>
      </c>
      <c r="Q55" s="44">
        <f t="shared" si="33"/>
        <v>54155.981495</v>
      </c>
      <c r="R55" s="45"/>
      <c r="S55" s="43">
        <v>1746</v>
      </c>
      <c r="T55" s="45">
        <v>12.854628</v>
      </c>
      <c r="U55" s="44">
        <f t="shared" si="34"/>
        <v>22444.180487999998</v>
      </c>
    </row>
    <row r="56" spans="2:21" s="37" customFormat="1" ht="14">
      <c r="B56" s="15">
        <f t="shared" si="29"/>
        <v>46199</v>
      </c>
      <c r="C56" s="43">
        <v>48130</v>
      </c>
      <c r="D56" s="45">
        <v>12.6243</v>
      </c>
      <c r="E56" s="44">
        <f t="shared" si="30"/>
        <v>607607.55900000001</v>
      </c>
      <c r="F56" s="43"/>
      <c r="G56" s="43">
        <v>33169</v>
      </c>
      <c r="H56" s="45">
        <v>12.626746000000001</v>
      </c>
      <c r="I56" s="44">
        <f t="shared" si="31"/>
        <v>418816.53807400004</v>
      </c>
      <c r="J56" s="43"/>
      <c r="K56" s="43">
        <v>11135</v>
      </c>
      <c r="L56" s="45">
        <v>12.618871</v>
      </c>
      <c r="M56" s="44">
        <f t="shared" si="32"/>
        <v>140511.128585</v>
      </c>
      <c r="O56" s="43">
        <v>2875</v>
      </c>
      <c r="P56" s="45">
        <v>12.623468000000001</v>
      </c>
      <c r="Q56" s="44">
        <f t="shared" si="33"/>
        <v>36292.470500000003</v>
      </c>
      <c r="R56" s="45"/>
      <c r="S56" s="43">
        <v>951</v>
      </c>
      <c r="T56" s="45">
        <v>12.602817999999999</v>
      </c>
      <c r="U56" s="44">
        <f t="shared" si="34"/>
        <v>11985.279917999998</v>
      </c>
    </row>
    <row r="57" spans="2:21" s="37" customFormat="1" ht="14">
      <c r="B57" s="72" t="str">
        <f>""&amp;TEXT(MIN(B52:B56),"[$-en-GB]mmm dd")&amp;" - "&amp;TEXT(MAX(B52:B56),"[$-en-GB]mmm dd")</f>
        <v>Jun 22 - Jun 26</v>
      </c>
      <c r="C57" s="36">
        <f>SUM(C52:C56)</f>
        <v>450687</v>
      </c>
      <c r="D57" s="42">
        <f>E57/C57</f>
        <v>12.44994530416897</v>
      </c>
      <c r="E57" s="41">
        <f>SUM(E52:E56)</f>
        <v>5611028.4993000012</v>
      </c>
      <c r="F57" s="49"/>
      <c r="G57" s="36">
        <f>SUM(G52:G56)</f>
        <v>328101</v>
      </c>
      <c r="H57" s="42">
        <f>I57/G57</f>
        <v>12.457666491574241</v>
      </c>
      <c r="I57" s="41">
        <f>SUM(I52:I56)</f>
        <v>4087372.8335520001</v>
      </c>
      <c r="J57" s="49"/>
      <c r="K57" s="36">
        <f>SUM(K52:K56)</f>
        <v>96745</v>
      </c>
      <c r="L57" s="42">
        <f>M57/K57</f>
        <v>12.423973808083106</v>
      </c>
      <c r="M57" s="41">
        <f>SUM(M52:M56)</f>
        <v>1201957.3460630002</v>
      </c>
      <c r="O57" s="36">
        <f>SUM(O52:O56)</f>
        <v>18883</v>
      </c>
      <c r="P57" s="42">
        <f>Q57/O57</f>
        <v>12.44560256569401</v>
      </c>
      <c r="Q57" s="41">
        <f>SUM(Q52:Q56)</f>
        <v>235010.31324799999</v>
      </c>
      <c r="S57" s="36">
        <f>SUM(S52:S56)</f>
        <v>6958</v>
      </c>
      <c r="T57" s="42">
        <f>U57/S57</f>
        <v>12.457735056194309</v>
      </c>
      <c r="U57" s="41">
        <f>SUM(U52:U56)</f>
        <v>86680.920521000007</v>
      </c>
    </row>
    <row r="58" spans="2:21" s="37" customFormat="1" ht="14">
      <c r="B58" s="79"/>
      <c r="C58" s="59"/>
      <c r="D58" s="60"/>
      <c r="E58" s="49"/>
      <c r="F58" s="49"/>
      <c r="G58" s="59"/>
      <c r="H58" s="60"/>
      <c r="I58" s="49"/>
      <c r="J58" s="49"/>
      <c r="K58" s="59"/>
      <c r="L58" s="60"/>
      <c r="M58" s="49"/>
      <c r="O58" s="59"/>
      <c r="P58" s="60"/>
      <c r="Q58" s="49"/>
      <c r="S58" s="59"/>
      <c r="T58" s="60"/>
      <c r="U58" s="49"/>
    </row>
    <row r="59" spans="2:21" s="37" customFormat="1">
      <c r="B59" s="46">
        <v>46202</v>
      </c>
      <c r="C59" s="43">
        <v>68595</v>
      </c>
      <c r="D59" s="51">
        <v>12.403700000000001</v>
      </c>
      <c r="E59" s="44">
        <f>C59*D59</f>
        <v>850831.80150000006</v>
      </c>
      <c r="F59" s="43"/>
      <c r="G59" s="43">
        <v>38375</v>
      </c>
      <c r="H59" s="45">
        <v>12.403700000000001</v>
      </c>
      <c r="I59" s="44">
        <f>G59*H59</f>
        <v>475991.98750000005</v>
      </c>
      <c r="J59" s="43"/>
      <c r="K59" s="43">
        <v>25921</v>
      </c>
      <c r="L59" s="45">
        <v>12.405073</v>
      </c>
      <c r="M59" s="44">
        <f>K59*L59</f>
        <v>321551.89723299997</v>
      </c>
      <c r="O59" s="43">
        <v>2852</v>
      </c>
      <c r="P59" s="45">
        <v>12.397472</v>
      </c>
      <c r="Q59" s="44">
        <f>O59*P59</f>
        <v>35357.590144000002</v>
      </c>
      <c r="R59" s="1"/>
      <c r="S59" s="43">
        <v>1447</v>
      </c>
      <c r="T59" s="45">
        <v>12.391999999999999</v>
      </c>
      <c r="U59" s="44">
        <f>S59*T59</f>
        <v>17931.223999999998</v>
      </c>
    </row>
    <row r="60" spans="2:21" s="37" customFormat="1">
      <c r="B60" s="15">
        <f t="shared" ref="B60:B63" si="35">WORKDAY(B59,1)</f>
        <v>46203</v>
      </c>
      <c r="C60" s="43">
        <v>36974</v>
      </c>
      <c r="D60" s="45">
        <v>12.3422</v>
      </c>
      <c r="E60" s="44">
        <f t="shared" ref="E60:E63" si="36">C60*D60</f>
        <v>456340.50280000002</v>
      </c>
      <c r="G60" s="43">
        <v>26431</v>
      </c>
      <c r="H60" s="45">
        <v>12.3429</v>
      </c>
      <c r="I60" s="44">
        <f t="shared" ref="I60:I63" si="37">G60*H60</f>
        <v>326235.1899</v>
      </c>
      <c r="J60" s="43"/>
      <c r="K60" s="43">
        <v>8062</v>
      </c>
      <c r="L60" s="45">
        <v>12.336332000000001</v>
      </c>
      <c r="M60" s="44">
        <f t="shared" ref="M60:M63" si="38">K60*L60</f>
        <v>99455.50858400001</v>
      </c>
      <c r="O60" s="43">
        <v>2208</v>
      </c>
      <c r="P60" s="45">
        <v>12.355639</v>
      </c>
      <c r="Q60" s="44">
        <f t="shared" ref="Q60:Q63" si="39">O60*P60</f>
        <v>27281.250912</v>
      </c>
      <c r="R60" s="1"/>
      <c r="S60" s="43">
        <v>273</v>
      </c>
      <c r="T60" s="45">
        <v>12.34</v>
      </c>
      <c r="U60" s="44">
        <f t="shared" ref="U60:U63" si="40">S60*T60</f>
        <v>3368.82</v>
      </c>
    </row>
    <row r="61" spans="2:21" s="37" customFormat="1" ht="14">
      <c r="B61" s="15">
        <f t="shared" si="35"/>
        <v>46204</v>
      </c>
      <c r="C61" s="43">
        <v>69315</v>
      </c>
      <c r="D61" s="45">
        <v>12.1562</v>
      </c>
      <c r="E61" s="44">
        <f t="shared" si="36"/>
        <v>842607.00300000003</v>
      </c>
      <c r="G61" s="43">
        <v>45271</v>
      </c>
      <c r="H61" s="45">
        <v>12.15</v>
      </c>
      <c r="I61" s="44">
        <f t="shared" si="37"/>
        <v>550042.65</v>
      </c>
      <c r="J61" s="43"/>
      <c r="K61" s="43">
        <v>17997</v>
      </c>
      <c r="L61" s="45">
        <v>12.164531</v>
      </c>
      <c r="M61" s="44">
        <f t="shared" si="38"/>
        <v>218925.064407</v>
      </c>
      <c r="O61" s="43">
        <v>5028</v>
      </c>
      <c r="P61" s="45">
        <v>12.169574000000001</v>
      </c>
      <c r="Q61" s="44">
        <f t="shared" si="39"/>
        <v>61188.618072000005</v>
      </c>
      <c r="R61" s="45"/>
      <c r="S61" s="43">
        <v>1019</v>
      </c>
      <c r="T61" s="45">
        <v>12.216200000000001</v>
      </c>
      <c r="U61" s="44">
        <f t="shared" si="40"/>
        <v>12448.3078</v>
      </c>
    </row>
    <row r="62" spans="2:21" s="37" customFormat="1" ht="14">
      <c r="B62" s="15">
        <f t="shared" si="35"/>
        <v>46205</v>
      </c>
      <c r="C62" s="43">
        <v>93051</v>
      </c>
      <c r="D62" s="45">
        <v>12.0694</v>
      </c>
      <c r="E62" s="44">
        <f t="shared" si="36"/>
        <v>1123069.7394000001</v>
      </c>
      <c r="G62" s="43">
        <v>72385</v>
      </c>
      <c r="H62" s="45">
        <v>12.0708</v>
      </c>
      <c r="I62" s="44">
        <f t="shared" si="37"/>
        <v>873744.85800000001</v>
      </c>
      <c r="J62" s="43"/>
      <c r="K62" s="43">
        <v>15050</v>
      </c>
      <c r="L62" s="45">
        <v>12.064294</v>
      </c>
      <c r="M62" s="44">
        <f t="shared" si="38"/>
        <v>181567.62470000001</v>
      </c>
      <c r="O62" s="43">
        <v>3065</v>
      </c>
      <c r="P62" s="45">
        <v>12.047021000000001</v>
      </c>
      <c r="Q62" s="44">
        <f t="shared" si="39"/>
        <v>36924.119365000006</v>
      </c>
      <c r="R62" s="45"/>
      <c r="S62" s="43">
        <v>2551</v>
      </c>
      <c r="T62" s="45">
        <v>12.0883</v>
      </c>
      <c r="U62" s="44">
        <f t="shared" si="40"/>
        <v>30837.2533</v>
      </c>
    </row>
    <row r="63" spans="2:21" s="37" customFormat="1" ht="14">
      <c r="B63" s="15">
        <f t="shared" si="35"/>
        <v>46206</v>
      </c>
      <c r="C63" s="43">
        <v>75494</v>
      </c>
      <c r="D63" s="45">
        <v>12.3492</v>
      </c>
      <c r="E63" s="44">
        <f t="shared" si="36"/>
        <v>932290.5048</v>
      </c>
      <c r="F63" s="43"/>
      <c r="G63" s="43">
        <v>54688</v>
      </c>
      <c r="H63" s="45">
        <v>12.346534</v>
      </c>
      <c r="I63" s="44">
        <f t="shared" si="37"/>
        <v>675207.25139200001</v>
      </c>
      <c r="J63" s="43"/>
      <c r="K63" s="43">
        <v>17290</v>
      </c>
      <c r="L63" s="45">
        <v>12.350557999999999</v>
      </c>
      <c r="M63" s="44">
        <f t="shared" si="38"/>
        <v>213541.14781999998</v>
      </c>
      <c r="O63" s="43">
        <v>2348</v>
      </c>
      <c r="P63" s="45">
        <v>12.316674000000001</v>
      </c>
      <c r="Q63" s="44">
        <f t="shared" si="39"/>
        <v>28919.550552000001</v>
      </c>
      <c r="R63" s="45"/>
      <c r="S63" s="43">
        <v>1168</v>
      </c>
      <c r="T63" s="45">
        <v>12.517944999999999</v>
      </c>
      <c r="U63" s="44">
        <f t="shared" si="40"/>
        <v>14620.95976</v>
      </c>
    </row>
    <row r="64" spans="2:21" s="37" customFormat="1" ht="14">
      <c r="B64" s="72" t="str">
        <f>""&amp;TEXT(MIN(B59:B63),"[$-en-GB]mmm dd")&amp;" - "&amp;TEXT(MAX(B59:B63),"[$-en-GB]mmm dd")</f>
        <v>Jun 29 - Jul 03</v>
      </c>
      <c r="C64" s="36">
        <f>SUM(C59:C63)</f>
        <v>343429</v>
      </c>
      <c r="D64" s="42">
        <f>E64/C64</f>
        <v>12.244567440431647</v>
      </c>
      <c r="E64" s="41">
        <f>SUM(E59:E63)</f>
        <v>4205139.5515000001</v>
      </c>
      <c r="F64" s="49"/>
      <c r="G64" s="36">
        <f>SUM(G59:G63)</f>
        <v>237150</v>
      </c>
      <c r="H64" s="42">
        <f>I64/G64</f>
        <v>12.233699923221588</v>
      </c>
      <c r="I64" s="41">
        <f>SUM(I59:I63)</f>
        <v>2901221.9367919997</v>
      </c>
      <c r="J64" s="49"/>
      <c r="K64" s="36">
        <f>SUM(K59:K63)</f>
        <v>84320</v>
      </c>
      <c r="L64" s="42">
        <f>M64/K64</f>
        <v>12.275157053415558</v>
      </c>
      <c r="M64" s="41">
        <f>SUM(M59:M63)</f>
        <v>1035041.2427439999</v>
      </c>
      <c r="O64" s="36">
        <f>SUM(O59:O63)</f>
        <v>15501</v>
      </c>
      <c r="P64" s="42">
        <f>Q64/O64</f>
        <v>12.236057612089542</v>
      </c>
      <c r="Q64" s="41">
        <f>SUM(Q59:Q63)</f>
        <v>189671.12904500001</v>
      </c>
      <c r="S64" s="36">
        <f>SUM(S59:S63)</f>
        <v>6458</v>
      </c>
      <c r="T64" s="42">
        <f>U64/S64</f>
        <v>12.264875326726541</v>
      </c>
      <c r="U64" s="41">
        <f>SUM(U59:U63)</f>
        <v>79206.564859999999</v>
      </c>
    </row>
    <row r="65" spans="2:21" s="37" customFormat="1" ht="14">
      <c r="B65" s="79"/>
      <c r="C65" s="59"/>
      <c r="D65" s="60"/>
      <c r="E65" s="49"/>
      <c r="F65" s="49"/>
      <c r="G65" s="59"/>
      <c r="H65" s="60"/>
      <c r="I65" s="49"/>
      <c r="J65" s="49"/>
      <c r="K65" s="59"/>
      <c r="L65" s="60"/>
      <c r="M65" s="49"/>
      <c r="O65" s="59"/>
      <c r="P65" s="60"/>
      <c r="Q65" s="49"/>
      <c r="S65" s="59"/>
      <c r="T65" s="60"/>
      <c r="U65" s="49"/>
    </row>
    <row r="66" spans="2:21" s="37" customFormat="1">
      <c r="B66" s="46">
        <v>46209</v>
      </c>
      <c r="C66" s="43">
        <v>47518</v>
      </c>
      <c r="D66" s="51">
        <v>12.504300000000001</v>
      </c>
      <c r="E66" s="44">
        <f>C66*D66</f>
        <v>594179.32740000007</v>
      </c>
      <c r="F66" s="43"/>
      <c r="G66" s="43">
        <v>33044</v>
      </c>
      <c r="H66" s="45">
        <v>12.505205999999999</v>
      </c>
      <c r="I66" s="44">
        <f>G66*H66</f>
        <v>413222.02706399997</v>
      </c>
      <c r="J66" s="43"/>
      <c r="K66" s="43">
        <v>12341</v>
      </c>
      <c r="L66" s="45">
        <v>12.497935</v>
      </c>
      <c r="M66" s="44">
        <f>K66*L66</f>
        <v>154237.015835</v>
      </c>
      <c r="O66" s="43">
        <v>1740</v>
      </c>
      <c r="P66" s="45">
        <v>12.520424999999999</v>
      </c>
      <c r="Q66" s="44">
        <f>O66*P66</f>
        <v>21785.539499999999</v>
      </c>
      <c r="R66" s="1"/>
      <c r="S66" s="43">
        <v>393</v>
      </c>
      <c r="T66" s="45">
        <v>12.555725000000001</v>
      </c>
      <c r="U66" s="44">
        <f>S66*T66</f>
        <v>4934.3999250000006</v>
      </c>
    </row>
    <row r="67" spans="2:21" s="37" customFormat="1">
      <c r="B67" s="15">
        <f t="shared" ref="B67:B69" si="41">WORKDAY(B66,1)</f>
        <v>46210</v>
      </c>
      <c r="C67" s="43">
        <v>58404</v>
      </c>
      <c r="D67" s="45">
        <v>12.2315</v>
      </c>
      <c r="E67" s="44">
        <f t="shared" ref="E67:E69" si="42">C67*D67</f>
        <v>714368.52600000007</v>
      </c>
      <c r="G67" s="43">
        <v>45104</v>
      </c>
      <c r="H67" s="45">
        <v>12.238652</v>
      </c>
      <c r="I67" s="44">
        <f t="shared" ref="I67:I69" si="43">G67*H67</f>
        <v>552012.15980799997</v>
      </c>
      <c r="J67" s="43"/>
      <c r="K67" s="43">
        <v>10606</v>
      </c>
      <c r="L67" s="45">
        <v>12.207694</v>
      </c>
      <c r="M67" s="44">
        <f t="shared" ref="M67:M69" si="44">K67*L67</f>
        <v>129474.802564</v>
      </c>
      <c r="O67" s="43">
        <v>1870</v>
      </c>
      <c r="P67" s="45">
        <v>12.198497</v>
      </c>
      <c r="Q67" s="44">
        <f t="shared" ref="Q67:Q69" si="45">O67*P67</f>
        <v>22811.18939</v>
      </c>
      <c r="R67" s="1"/>
      <c r="S67" s="43">
        <v>824</v>
      </c>
      <c r="T67" s="45">
        <v>12.223167</v>
      </c>
      <c r="U67" s="44">
        <f t="shared" ref="U67:U69" si="46">S67*T67</f>
        <v>10071.889607999999</v>
      </c>
    </row>
    <row r="68" spans="2:21" s="37" customFormat="1" ht="14">
      <c r="B68" s="15">
        <f t="shared" si="41"/>
        <v>46211</v>
      </c>
      <c r="C68" s="43">
        <v>113627</v>
      </c>
      <c r="D68" s="45">
        <v>11.760199999999999</v>
      </c>
      <c r="E68" s="44">
        <f t="shared" si="42"/>
        <v>1336276.2453999999</v>
      </c>
      <c r="G68" s="43">
        <v>81506</v>
      </c>
      <c r="H68" s="45">
        <v>11.770810000000001</v>
      </c>
      <c r="I68" s="44">
        <f t="shared" si="43"/>
        <v>959391.63986000011</v>
      </c>
      <c r="J68" s="43"/>
      <c r="K68" s="43">
        <v>26363</v>
      </c>
      <c r="L68" s="45">
        <v>11.738941000000001</v>
      </c>
      <c r="M68" s="44">
        <f t="shared" si="44"/>
        <v>309473.70158300002</v>
      </c>
      <c r="O68" s="43">
        <v>5365</v>
      </c>
      <c r="P68" s="45">
        <v>11.703049</v>
      </c>
      <c r="Q68" s="44">
        <f t="shared" si="45"/>
        <v>62786.857884999998</v>
      </c>
      <c r="R68" s="45"/>
      <c r="S68" s="43">
        <v>393</v>
      </c>
      <c r="T68" s="45">
        <v>11.775344</v>
      </c>
      <c r="U68" s="44">
        <f t="shared" si="46"/>
        <v>4627.7101920000005</v>
      </c>
    </row>
    <row r="69" spans="2:21" s="37" customFormat="1" ht="14">
      <c r="B69" s="15">
        <f t="shared" si="41"/>
        <v>46212</v>
      </c>
      <c r="C69" s="43">
        <v>61797</v>
      </c>
      <c r="D69" s="45">
        <v>12.308400000000001</v>
      </c>
      <c r="E69" s="44">
        <f t="shared" si="42"/>
        <v>760622.19480000006</v>
      </c>
      <c r="G69" s="43">
        <v>50496</v>
      </c>
      <c r="H69" s="45">
        <v>12.300259</v>
      </c>
      <c r="I69" s="44">
        <f t="shared" si="43"/>
        <v>621113.87846400007</v>
      </c>
      <c r="J69" s="43"/>
      <c r="K69" s="43">
        <v>8792</v>
      </c>
      <c r="L69" s="45">
        <v>12.358586000000001</v>
      </c>
      <c r="M69" s="44">
        <f t="shared" si="44"/>
        <v>108656.688112</v>
      </c>
      <c r="O69" s="43">
        <v>1278</v>
      </c>
      <c r="P69" s="45">
        <v>12.293537000000001</v>
      </c>
      <c r="Q69" s="44">
        <f t="shared" si="45"/>
        <v>15711.140286000002</v>
      </c>
      <c r="R69" s="45"/>
      <c r="S69" s="43">
        <v>1231</v>
      </c>
      <c r="T69" s="45">
        <v>12.299049999999999</v>
      </c>
      <c r="U69" s="44">
        <f t="shared" si="46"/>
        <v>15140.13055</v>
      </c>
    </row>
    <row r="70" spans="2:21" s="37" customFormat="1" ht="14">
      <c r="B70" s="72" t="str">
        <f>""&amp;TEXT(MIN(B66:B69),"[$-en-GB]mmm dd")&amp;" - "&amp;TEXT(MAX(B66:B69),"[$-en-GB]mmm dd")</f>
        <v>Jul 06 - Jul 09</v>
      </c>
      <c r="C70" s="36">
        <f>SUM(C66:C69)</f>
        <v>281346</v>
      </c>
      <c r="D70" s="42">
        <f>E70/C70</f>
        <v>12.10412194806395</v>
      </c>
      <c r="E70" s="41">
        <f>SUM(E66:E69)</f>
        <v>3405446.2936</v>
      </c>
      <c r="F70" s="49"/>
      <c r="G70" s="36">
        <f>SUM(G66:G69)</f>
        <v>210150</v>
      </c>
      <c r="H70" s="42">
        <f>I70/G70</f>
        <v>12.113917226723768</v>
      </c>
      <c r="I70" s="41">
        <f>SUM(I66:I69)</f>
        <v>2545739.7051959997</v>
      </c>
      <c r="J70" s="49"/>
      <c r="K70" s="36">
        <f>SUM(K66:K69)</f>
        <v>58102</v>
      </c>
      <c r="L70" s="42">
        <f>M70/K70</f>
        <v>12.079484494406389</v>
      </c>
      <c r="M70" s="41">
        <f>SUM(M66:M69)</f>
        <v>701842.208094</v>
      </c>
      <c r="O70" s="36">
        <f>SUM(O66:O69)</f>
        <v>10253</v>
      </c>
      <c r="P70" s="42">
        <f>Q70/O70</f>
        <v>12.005727792938654</v>
      </c>
      <c r="Q70" s="41">
        <f>SUM(Q66:Q69)</f>
        <v>123094.72706100001</v>
      </c>
      <c r="S70" s="36">
        <f>SUM(S66:S69)</f>
        <v>2841</v>
      </c>
      <c r="T70" s="42">
        <f>U70/S70</f>
        <v>12.240102173530449</v>
      </c>
      <c r="U70" s="41">
        <f>SUM(U66:U69)</f>
        <v>34774.130275000003</v>
      </c>
    </row>
    <row r="71" spans="2:21">
      <c r="B71" s="46"/>
      <c r="C71" s="43"/>
      <c r="D71" s="45"/>
      <c r="E71" s="44"/>
      <c r="F71" s="37"/>
      <c r="G71" s="37"/>
      <c r="H71" s="45"/>
      <c r="I71" s="37"/>
      <c r="J71" s="37"/>
      <c r="K71" s="37"/>
      <c r="L71" s="45"/>
      <c r="M71" s="37"/>
      <c r="N71" s="37"/>
      <c r="O71" s="37"/>
      <c r="P71" s="37"/>
      <c r="Q71" s="37"/>
      <c r="S71" s="37"/>
      <c r="T71" s="37"/>
      <c r="U71" s="37"/>
    </row>
    <row r="72" spans="2:21" s="37" customFormat="1" thickBot="1">
      <c r="B72" s="40" t="s">
        <v>13</v>
      </c>
      <c r="C72" s="39">
        <f>C15+C22+C29+C36+C43+C50+C57+C64+C70</f>
        <v>3613070</v>
      </c>
      <c r="D72" s="38">
        <f>E72/C72</f>
        <v>11.070915482230072</v>
      </c>
      <c r="E72" s="54">
        <f>E15+E22+E29+E36+E43+E50+E57+E64+E70</f>
        <v>39999992.601381004</v>
      </c>
      <c r="F72" s="50"/>
      <c r="G72" s="39">
        <f>G15+G22+G29+G36+G43+G50+G57+G64+G70</f>
        <v>2699235</v>
      </c>
      <c r="H72" s="38">
        <f>I72/G72</f>
        <v>10.957230895831968</v>
      </c>
      <c r="I72" s="54">
        <f>I15+I22+I29+I36+I43+I50+I57+I64+I70</f>
        <v>29576141.137111001</v>
      </c>
      <c r="J72" s="50"/>
      <c r="K72" s="57">
        <f>K14+K22+K29+K36+K43+K50+K57+K64+K70</f>
        <v>706332</v>
      </c>
      <c r="L72" s="38">
        <f>IF(M72=0,"-",M72/K72)</f>
        <v>11.392049435132488</v>
      </c>
      <c r="M72" s="54">
        <f>M15+M22+M29+M36+M43+M50+M57+M64+M70</f>
        <v>8046569.0616160007</v>
      </c>
      <c r="O72" s="57">
        <f>O15+O22+O29+O36+O43+O50+O57+O64+O70</f>
        <v>153179</v>
      </c>
      <c r="P72" s="38">
        <f>IF(Q72=0,"-",Q72/O72)</f>
        <v>11.431925190463444</v>
      </c>
      <c r="Q72" s="54">
        <f>Q15+Q22+Q29+Q36+Q43+Q50+Q57+Q64+Q70</f>
        <v>1751130.8687499999</v>
      </c>
      <c r="S72" s="57">
        <f>S15+S22+S29+S36+S43+S50+S57+S64+S70</f>
        <v>54324</v>
      </c>
      <c r="T72" s="38">
        <f>IF(U72=0,"-",U72/S72)</f>
        <v>11.526258312311318</v>
      </c>
      <c r="U72" s="54">
        <f>U15+U22+U29+U36+U43+U50+U57+U64+U70</f>
        <v>626152.45655800006</v>
      </c>
    </row>
    <row r="73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E24:E28 C29:E34 E31:E35 C36:E41 E38:E42 C43:E71">
    <cfRule type="expression" dxfId="52" priority="102">
      <formula>$D10&gt;#REF!</formula>
    </cfRule>
  </conditionalFormatting>
  <conditionalFormatting sqref="C10:E71">
    <cfRule type="expression" dxfId="51" priority="9">
      <formula>#REF!&gt;#REF!</formula>
    </cfRule>
  </conditionalFormatting>
  <conditionalFormatting sqref="C28:F28">
    <cfRule type="expression" dxfId="50" priority="94">
      <formula>$D28&gt;#REF!</formula>
    </cfRule>
  </conditionalFormatting>
  <conditionalFormatting sqref="C35:F35">
    <cfRule type="expression" dxfId="49" priority="85">
      <formula>$D35&gt;#REF!</formula>
    </cfRule>
  </conditionalFormatting>
  <conditionalFormatting sqref="C42:F42">
    <cfRule type="expression" dxfId="48" priority="82">
      <formula>$D42&gt;#REF!</formula>
    </cfRule>
  </conditionalFormatting>
  <conditionalFormatting sqref="C72:M72">
    <cfRule type="expression" dxfId="47" priority="111">
      <formula>#REF!&gt;#REF!</formula>
    </cfRule>
  </conditionalFormatting>
  <conditionalFormatting sqref="D72:E72">
    <cfRule type="expression" dxfId="46" priority="242">
      <formula>$D72&gt;#REF!</formula>
    </cfRule>
  </conditionalFormatting>
  <conditionalFormatting sqref="F22:F23 J22:J23 F29:F30 F36:F37">
    <cfRule type="expression" dxfId="45" priority="118">
      <formula>$D22&gt;#REF!</formula>
    </cfRule>
  </conditionalFormatting>
  <conditionalFormatting sqref="F22:F23 J22:J23">
    <cfRule type="expression" dxfId="44" priority="119">
      <formula>#REF!&gt;#REF!</formula>
    </cfRule>
  </conditionalFormatting>
  <conditionalFormatting sqref="F28:F30 J28:J30 F35:F37 J35:J37 J42:J44">
    <cfRule type="expression" dxfId="43" priority="95">
      <formula>#REF!&gt;#REF!</formula>
    </cfRule>
  </conditionalFormatting>
  <conditionalFormatting sqref="F42:F45">
    <cfRule type="expression" dxfId="42" priority="76">
      <formula>#REF!&gt;#REF!</formula>
    </cfRule>
  </conditionalFormatting>
  <conditionalFormatting sqref="F43:F45">
    <cfRule type="expression" dxfId="41" priority="75">
      <formula>$D43&gt;#REF!</formula>
    </cfRule>
  </conditionalFormatting>
  <conditionalFormatting sqref="F49:F52">
    <cfRule type="expression" dxfId="40" priority="49">
      <formula>$D49&gt;#REF!</formula>
    </cfRule>
    <cfRule type="expression" dxfId="39" priority="50">
      <formula>#REF!&gt;#REF!</formula>
    </cfRule>
  </conditionalFormatting>
  <conditionalFormatting sqref="F56:F59">
    <cfRule type="expression" dxfId="38" priority="37">
      <formula>$D56&gt;#REF!</formula>
    </cfRule>
    <cfRule type="expression" dxfId="37" priority="38">
      <formula>#REF!&gt;#REF!</formula>
    </cfRule>
  </conditionalFormatting>
  <conditionalFormatting sqref="F66">
    <cfRule type="expression" dxfId="36" priority="15">
      <formula>$D66&gt;#REF!</formula>
    </cfRule>
    <cfRule type="expression" dxfId="35" priority="16">
      <formula>#REF!&gt;#REF!</formula>
    </cfRule>
  </conditionalFormatting>
  <conditionalFormatting sqref="F63:M65">
    <cfRule type="expression" dxfId="34" priority="21">
      <formula>$D63&gt;#REF!</formula>
    </cfRule>
    <cfRule type="expression" dxfId="33" priority="22">
      <formula>#REF!&gt;#REF!</formula>
    </cfRule>
  </conditionalFormatting>
  <conditionalFormatting sqref="G10:I44">
    <cfRule type="expression" dxfId="32" priority="92">
      <formula>$D10&gt;#REF!</formula>
    </cfRule>
    <cfRule type="expression" dxfId="31" priority="93">
      <formula>#REF!&gt;#REF!</formula>
    </cfRule>
  </conditionalFormatting>
  <conditionalFormatting sqref="G45:M62">
    <cfRule type="expression" dxfId="30" priority="32">
      <formula>#REF!&gt;#REF!</formula>
    </cfRule>
    <cfRule type="expression" dxfId="29" priority="31">
      <formula>$D45&gt;#REF!</formula>
    </cfRule>
  </conditionalFormatting>
  <conditionalFormatting sqref="G66:M69">
    <cfRule type="expression" dxfId="28" priority="6">
      <formula>#REF!&gt;#REF!</formula>
    </cfRule>
    <cfRule type="expression" dxfId="27" priority="5">
      <formula>$D66&gt;#REF!</formula>
    </cfRule>
  </conditionalFormatting>
  <conditionalFormatting sqref="H71">
    <cfRule type="expression" dxfId="26" priority="1206">
      <formula>#REF!&gt;#REF!</formula>
    </cfRule>
  </conditionalFormatting>
  <conditionalFormatting sqref="H71:H72 L71:L72">
    <cfRule type="expression" dxfId="25" priority="738">
      <formula>$D71&gt;#REF!</formula>
    </cfRule>
  </conditionalFormatting>
  <conditionalFormatting sqref="I72">
    <cfRule type="expression" dxfId="24" priority="240">
      <formula>$D72&gt;#REF!</formula>
    </cfRule>
  </conditionalFormatting>
  <conditionalFormatting sqref="J28:J30 J35:J37 J42:J44">
    <cfRule type="expression" dxfId="23" priority="97">
      <formula>$D28&gt;#REF!</formula>
    </cfRule>
  </conditionalFormatting>
  <conditionalFormatting sqref="K72">
    <cfRule type="expression" dxfId="22" priority="110">
      <formula>$D72&gt;#REF!</formula>
    </cfRule>
  </conditionalFormatting>
  <conditionalFormatting sqref="K10:M44">
    <cfRule type="expression" dxfId="21" priority="91">
      <formula>#REF!&gt;#REF!</formula>
    </cfRule>
    <cfRule type="expression" dxfId="20" priority="90">
      <formula>$D10&gt;#REF!</formula>
    </cfRule>
  </conditionalFormatting>
  <conditionalFormatting sqref="L71">
    <cfRule type="expression" dxfId="19" priority="1179">
      <formula>#REF!&gt;#REF!</formula>
    </cfRule>
  </conditionalFormatting>
  <conditionalFormatting sqref="M72">
    <cfRule type="expression" dxfId="18" priority="238">
      <formula>$D72&gt;#REF!</formula>
    </cfRule>
  </conditionalFormatting>
  <conditionalFormatting sqref="O10:Q70 S10:U70 F15:F16 J15:J16 R68:R69 F70:M70">
    <cfRule type="expression" dxfId="17" priority="100">
      <formula>$D10&gt;#REF!</formula>
    </cfRule>
    <cfRule type="expression" dxfId="16" priority="101">
      <formula>#REF!&gt;#REF!</formula>
    </cfRule>
  </conditionalFormatting>
  <conditionalFormatting sqref="O72:Q72">
    <cfRule type="expression" dxfId="15" priority="108">
      <formula>$D72&gt;#REF!</formula>
    </cfRule>
    <cfRule type="expression" dxfId="14" priority="109">
      <formula>#REF!&gt;#REF!</formula>
    </cfRule>
  </conditionalFormatting>
  <conditionalFormatting sqref="R28">
    <cfRule type="expression" dxfId="13" priority="98">
      <formula>$D28&gt;#REF!</formula>
    </cfRule>
    <cfRule type="expression" dxfId="12" priority="99">
      <formula>#REF!&gt;#REF!</formula>
    </cfRule>
  </conditionalFormatting>
  <conditionalFormatting sqref="R35">
    <cfRule type="expression" dxfId="11" priority="87">
      <formula>#REF!&gt;#REF!</formula>
    </cfRule>
    <cfRule type="expression" dxfId="10" priority="86">
      <formula>$D35&gt;#REF!</formula>
    </cfRule>
  </conditionalFormatting>
  <conditionalFormatting sqref="R42">
    <cfRule type="expression" dxfId="9" priority="83">
      <formula>$D42&gt;#REF!</formula>
    </cfRule>
    <cfRule type="expression" dxfId="8" priority="84">
      <formula>#REF!&gt;#REF!</formula>
    </cfRule>
  </conditionalFormatting>
  <conditionalFormatting sqref="R47:R49">
    <cfRule type="expression" dxfId="7" priority="65">
      <formula>$D47&gt;#REF!</formula>
    </cfRule>
    <cfRule type="expression" dxfId="6" priority="66">
      <formula>#REF!&gt;#REF!</formula>
    </cfRule>
  </conditionalFormatting>
  <conditionalFormatting sqref="R54:R56">
    <cfRule type="expression" dxfId="5" priority="52">
      <formula>#REF!&gt;#REF!</formula>
    </cfRule>
    <cfRule type="expression" dxfId="4" priority="51">
      <formula>$D54&gt;#REF!</formula>
    </cfRule>
  </conditionalFormatting>
  <conditionalFormatting sqref="R61:R63">
    <cfRule type="expression" dxfId="3" priority="26">
      <formula>#REF!&gt;#REF!</formula>
    </cfRule>
    <cfRule type="expression" dxfId="2" priority="25">
      <formula>$D61&gt;#REF!</formula>
    </cfRule>
  </conditionalFormatting>
  <conditionalFormatting sqref="S72:U72">
    <cfRule type="expression" dxfId="1" priority="106">
      <formula>$D72&gt;#REF!</formula>
    </cfRule>
    <cfRule type="expression" dxfId="0" priority="107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b4952eb3-be4e-4adb-aa9e-c68ae90a0616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E27DD-C732-4262-A929-D3A788D255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2026-07-10T05:13:55Z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2026-07-10T05:04:29Z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c5c41079-7a3d-468a-883b-652d728af002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