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amgroup.sharepoint.com/teams/ug_GRP_groupcommunications/Shared Documents/General/3. Financiele resultaten/Share buyback programme/Share buyback programme 2026/"/>
    </mc:Choice>
  </mc:AlternateContent>
  <xr:revisionPtr revIDLastSave="0" documentId="8_{647AC8FD-15E1-364B-A0DC-1E17EA730261}" xr6:coauthVersionLast="47" xr6:coauthVersionMax="47" xr10:uidLastSave="{00000000-0000-0000-0000-000000000000}"/>
  <bookViews>
    <workbookView xWindow="21500" yWindow="1900" windowWidth="29020" windowHeight="17500" tabRatio="816" xr2:uid="{00000000-000D-0000-FFFF-FFFF00000000}"/>
  </bookViews>
  <sheets>
    <sheet name="BAM - Share Repurchase" sheetId="29" r:id="rId1"/>
    <sheet name="Weekly Summary" sheetId="33" r:id="rId2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44008.5191203704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9" l="1"/>
  <c r="I15" i="33"/>
  <c r="G15" i="33"/>
  <c r="I13" i="33"/>
  <c r="I14" i="33"/>
  <c r="E14" i="33"/>
  <c r="E20" i="29" l="1"/>
  <c r="E19" i="29"/>
  <c r="E18" i="29"/>
  <c r="I18" i="33"/>
  <c r="G18" i="33"/>
  <c r="E15" i="33"/>
  <c r="E18" i="33" s="1"/>
  <c r="C15" i="33"/>
  <c r="C18" i="33" s="1"/>
  <c r="E13" i="33"/>
  <c r="I12" i="33"/>
  <c r="E12" i="33"/>
  <c r="I11" i="33"/>
  <c r="E11" i="33"/>
  <c r="D18" i="33" l="1"/>
  <c r="D15" i="33"/>
  <c r="B15" i="33"/>
  <c r="E41" i="29"/>
  <c r="C43" i="29"/>
  <c r="E22" i="29" l="1"/>
  <c r="E23" i="29"/>
  <c r="E24" i="29"/>
  <c r="E26" i="29"/>
  <c r="E27" i="29"/>
  <c r="E28" i="29"/>
  <c r="E29" i="29"/>
  <c r="E30" i="29"/>
  <c r="E31" i="29"/>
  <c r="E32" i="29"/>
  <c r="E33" i="29"/>
  <c r="E34" i="29"/>
  <c r="E35" i="29"/>
  <c r="E36" i="29"/>
  <c r="E37" i="29"/>
  <c r="E38" i="29"/>
  <c r="E39" i="29"/>
  <c r="E40" i="29"/>
  <c r="B11" i="33" l="1"/>
  <c r="B12" i="33" s="1"/>
  <c r="U15" i="33"/>
  <c r="U18" i="33" s="1"/>
  <c r="S15" i="33"/>
  <c r="S18" i="33" s="1"/>
  <c r="Q15" i="33"/>
  <c r="Q18" i="33" s="1"/>
  <c r="O15" i="33"/>
  <c r="O18" i="33" s="1"/>
  <c r="M15" i="33"/>
  <c r="M18" i="33" s="1"/>
  <c r="L18" i="33" s="1"/>
  <c r="K15" i="33"/>
  <c r="K18" i="33" s="1"/>
  <c r="H18" i="33" l="1"/>
  <c r="H15" i="33"/>
  <c r="B13" i="33"/>
  <c r="B14" i="33" s="1"/>
  <c r="E43" i="29" l="1"/>
  <c r="D43" i="29" s="1"/>
  <c r="E10" i="29" s="1"/>
  <c r="E8" i="29"/>
  <c r="B18" i="29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E9" i="29" l="1"/>
  <c r="E13" i="29" s="1"/>
  <c r="T18" i="33"/>
  <c r="P18" i="33" l="1"/>
</calcChain>
</file>

<file path=xl/sharedStrings.xml><?xml version="1.0" encoding="utf-8"?>
<sst xmlns="http://schemas.openxmlformats.org/spreadsheetml/2006/main" count="36" uniqueCount="21">
  <si>
    <t>Cumulative Repurchase Amount</t>
  </si>
  <si>
    <t>Trade Date</t>
  </si>
  <si>
    <t>Quantity Repurchased</t>
  </si>
  <si>
    <t>Average Purchase Price</t>
  </si>
  <si>
    <t>Settlement Amount</t>
  </si>
  <si>
    <t>Share Repurchase Program</t>
  </si>
  <si>
    <t>Cumulative Quantity Repurchased</t>
  </si>
  <si>
    <t>Cumulative Average Repurchase Price</t>
  </si>
  <si>
    <t xml:space="preserve"> Trade Date</t>
  </si>
  <si>
    <t>Weekly Summary</t>
  </si>
  <si>
    <t>Euronext Amsterdam</t>
  </si>
  <si>
    <t>Settlement 
Amount</t>
  </si>
  <si>
    <t>Average 
Purchase Price</t>
  </si>
  <si>
    <t>Total</t>
  </si>
  <si>
    <t>Percentage of program completed</t>
  </si>
  <si>
    <t>Cboe DXE</t>
  </si>
  <si>
    <t>Turquoise</t>
  </si>
  <si>
    <t>Total amount to be purchased</t>
  </si>
  <si>
    <t>Start Date</t>
  </si>
  <si>
    <t>Envisaged end date</t>
  </si>
  <si>
    <t>Aquis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</si>
</sst>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6" formatCode="_ * #,##0.00_ ;_ * \-#,##0.00_ ;_ * &quot;-&quot;??_ ;_ @_ "/>
    <numFmt numFmtId="167" formatCode="_-* #,##0.00_-;\-* #,##0.00_-;_-* &quot;-&quot;??_-;_-@_-"/>
    <numFmt numFmtId="168" formatCode="_(&quot;$&quot;* #,##0.00_);_(&quot;$&quot;* \(#,##0.00\);_(&quot;$&quot;* &quot;-&quot;??_);_(@_)"/>
    <numFmt numFmtId="171" formatCode="_(* #,##0_);_(* \(#,##0\);_(* &quot;-&quot;??_);_(@_)"/>
    <numFmt numFmtId="172" formatCode="[$-413]d\-mmm\-yy;@"/>
    <numFmt numFmtId="173" formatCode="[$-409]mmmm\ d\,\ yyyy;@"/>
    <numFmt numFmtId="174" formatCode="[$EUR]\ #,##0.00"/>
    <numFmt numFmtId="175" formatCode="[$EUR]\ #,##0"/>
    <numFmt numFmtId="176" formatCode="[$-F800]dddd\,\ mmmm\ dd\,\ yyyy"/>
  </numFmts>
  <fonts count="4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8"/>
      <color rgb="FFEE6612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sz val="9"/>
      <name val="ABN AMRO Sans"/>
      <family val="2"/>
    </font>
    <font>
      <b/>
      <sz val="14"/>
      <color rgb="FF92D050"/>
      <name val="Arial"/>
      <family val="2"/>
    </font>
    <font>
      <b/>
      <sz val="12"/>
      <color rgb="FF92D050"/>
      <name val="Arial"/>
      <family val="2"/>
    </font>
    <font>
      <sz val="11"/>
      <color rgb="FF92D050"/>
      <name val="Arial"/>
      <family val="2"/>
    </font>
    <font>
      <sz val="11"/>
      <color rgb="FF92D050"/>
      <name val="Calibri"/>
      <family val="2"/>
      <scheme val="minor"/>
    </font>
    <font>
      <sz val="10"/>
      <color rgb="FF92D05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/>
      <top/>
      <bottom style="thin">
        <color rgb="FFEA650D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182">
    <xf numFmtId="0" fontId="0" fillId="0" borderId="0"/>
    <xf numFmtId="43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0" fontId="12" fillId="0" borderId="0"/>
    <xf numFmtId="167" fontId="12" fillId="0" borderId="0" applyFont="0" applyFill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4" fillId="4" borderId="0" applyNumberFormat="0" applyBorder="0" applyAlignment="0" applyProtection="0"/>
    <xf numFmtId="0" fontId="15" fillId="7" borderId="4" applyNumberFormat="0" applyAlignment="0" applyProtection="0"/>
    <xf numFmtId="0" fontId="16" fillId="8" borderId="7" applyNumberFormat="0" applyAlignment="0" applyProtection="0"/>
    <xf numFmtId="167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5" borderId="0" applyNumberFormat="0" applyBorder="0" applyAlignment="0" applyProtection="0"/>
    <xf numFmtId="0" fontId="11" fillId="9" borderId="8" applyNumberFormat="0" applyFont="0" applyAlignment="0" applyProtection="0"/>
    <xf numFmtId="0" fontId="23" fillId="7" borderId="5" applyNumberFormat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2" borderId="0" xfId="0" applyFill="1"/>
    <xf numFmtId="0" fontId="3" fillId="2" borderId="0" xfId="3" applyFont="1" applyFill="1" applyAlignment="1">
      <alignment horizontal="center"/>
    </xf>
    <xf numFmtId="0" fontId="2" fillId="2" borderId="0" xfId="3" applyFont="1" applyFill="1" applyAlignment="1">
      <alignment horizontal="center"/>
    </xf>
    <xf numFmtId="0" fontId="27" fillId="2" borderId="0" xfId="0" applyFont="1" applyFill="1"/>
    <xf numFmtId="174" fontId="29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2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vertical="center"/>
    </xf>
    <xf numFmtId="0" fontId="3" fillId="2" borderId="0" xfId="3" applyFont="1" applyFill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" fillId="2" borderId="0" xfId="3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173" fontId="29" fillId="2" borderId="0" xfId="0" applyNumberFormat="1" applyFont="1" applyFill="1" applyAlignment="1">
      <alignment horizontal="left" vertical="center"/>
    </xf>
    <xf numFmtId="173" fontId="29" fillId="2" borderId="0" xfId="0" applyNumberFormat="1" applyFont="1" applyFill="1" applyAlignment="1">
      <alignment vertical="center"/>
    </xf>
    <xf numFmtId="175" fontId="32" fillId="2" borderId="14" xfId="0" applyNumberFormat="1" applyFont="1" applyFill="1" applyBorder="1" applyAlignment="1">
      <alignment horizontal="right" vertical="center"/>
    </xf>
    <xf numFmtId="171" fontId="32" fillId="2" borderId="14" xfId="1" applyNumberFormat="1" applyFont="1" applyFill="1" applyBorder="1" applyAlignment="1">
      <alignment horizontal="right" vertical="center"/>
    </xf>
    <xf numFmtId="174" fontId="32" fillId="2" borderId="14" xfId="0" applyNumberFormat="1" applyFont="1" applyFill="1" applyBorder="1" applyAlignment="1">
      <alignment horizontal="right" vertical="center"/>
    </xf>
    <xf numFmtId="174" fontId="31" fillId="2" borderId="0" xfId="0" applyNumberFormat="1" applyFont="1" applyFill="1" applyAlignment="1">
      <alignment horizontal="right" vertical="center"/>
    </xf>
    <xf numFmtId="175" fontId="31" fillId="2" borderId="0" xfId="0" applyNumberFormat="1" applyFont="1" applyFill="1" applyAlignment="1">
      <alignment horizontal="right" vertical="center"/>
    </xf>
    <xf numFmtId="10" fontId="29" fillId="2" borderId="0" xfId="0" applyNumberFormat="1" applyFont="1" applyFill="1" applyAlignment="1">
      <alignment vertical="center"/>
    </xf>
    <xf numFmtId="175" fontId="29" fillId="2" borderId="0" xfId="0" applyNumberFormat="1" applyFont="1" applyFill="1" applyAlignment="1">
      <alignment horizontal="right" vertical="center"/>
    </xf>
    <xf numFmtId="173" fontId="29" fillId="2" borderId="10" xfId="0" applyNumberFormat="1" applyFont="1" applyFill="1" applyBorder="1" applyAlignment="1">
      <alignment horizontal="left" vertical="center"/>
    </xf>
    <xf numFmtId="172" fontId="32" fillId="2" borderId="14" xfId="0" applyNumberFormat="1" applyFont="1" applyFill="1" applyBorder="1" applyAlignment="1">
      <alignment vertical="center"/>
    </xf>
    <xf numFmtId="171" fontId="29" fillId="2" borderId="0" xfId="1" applyNumberFormat="1" applyFont="1" applyFill="1" applyAlignment="1">
      <alignment horizontal="right" vertical="center"/>
    </xf>
    <xf numFmtId="171" fontId="31" fillId="2" borderId="10" xfId="1" applyNumberFormat="1" applyFont="1" applyFill="1" applyBorder="1" applyAlignment="1">
      <alignment horizontal="right" vertical="center"/>
    </xf>
    <xf numFmtId="174" fontId="31" fillId="2" borderId="10" xfId="0" applyNumberFormat="1" applyFont="1" applyFill="1" applyBorder="1" applyAlignment="1">
      <alignment horizontal="right" vertical="center"/>
    </xf>
    <xf numFmtId="175" fontId="31" fillId="2" borderId="10" xfId="0" applyNumberFormat="1" applyFont="1" applyFill="1" applyBorder="1" applyAlignment="1">
      <alignment horizontal="right" vertical="center"/>
    </xf>
    <xf numFmtId="176" fontId="30" fillId="2" borderId="0" xfId="3" applyNumberFormat="1" applyFont="1" applyFill="1"/>
    <xf numFmtId="176" fontId="3" fillId="2" borderId="0" xfId="3" applyNumberFormat="1" applyFont="1" applyFill="1"/>
    <xf numFmtId="176" fontId="28" fillId="2" borderId="0" xfId="3" applyNumberFormat="1" applyFont="1" applyFill="1"/>
    <xf numFmtId="176" fontId="6" fillId="2" borderId="0" xfId="0" applyNumberFormat="1" applyFont="1" applyFill="1"/>
    <xf numFmtId="176" fontId="0" fillId="2" borderId="0" xfId="0" applyNumberFormat="1" applyFill="1"/>
    <xf numFmtId="174" fontId="0" fillId="2" borderId="0" xfId="0" applyNumberFormat="1" applyFill="1" applyAlignment="1">
      <alignment vertical="center"/>
    </xf>
    <xf numFmtId="171" fontId="36" fillId="2" borderId="17" xfId="1" applyNumberFormat="1" applyFont="1" applyFill="1" applyBorder="1" applyAlignment="1">
      <alignment horizontal="right" vertical="center"/>
    </xf>
    <xf numFmtId="0" fontId="37" fillId="2" borderId="0" xfId="0" applyFont="1" applyFill="1"/>
    <xf numFmtId="174" fontId="36" fillId="2" borderId="15" xfId="0" applyNumberFormat="1" applyFont="1" applyFill="1" applyBorder="1" applyAlignment="1">
      <alignment horizontal="right" vertical="center"/>
    </xf>
    <xf numFmtId="3" fontId="38" fillId="2" borderId="15" xfId="0" applyNumberFormat="1" applyFont="1" applyFill="1" applyBorder="1" applyAlignment="1">
      <alignment vertical="center"/>
    </xf>
    <xf numFmtId="176" fontId="38" fillId="0" borderId="15" xfId="0" applyNumberFormat="1" applyFont="1" applyBorder="1" applyAlignment="1">
      <alignment vertical="center"/>
    </xf>
    <xf numFmtId="175" fontId="36" fillId="2" borderId="17" xfId="0" applyNumberFormat="1" applyFont="1" applyFill="1" applyBorder="1" applyAlignment="1">
      <alignment horizontal="right" vertical="center"/>
    </xf>
    <xf numFmtId="174" fontId="36" fillId="2" borderId="17" xfId="0" applyNumberFormat="1" applyFont="1" applyFill="1" applyBorder="1" applyAlignment="1">
      <alignment horizontal="right" vertical="center"/>
    </xf>
    <xf numFmtId="171" fontId="39" fillId="2" borderId="0" xfId="1" applyNumberFormat="1" applyFont="1" applyFill="1" applyAlignment="1">
      <alignment horizontal="right" vertical="center"/>
    </xf>
    <xf numFmtId="175" fontId="39" fillId="2" borderId="0" xfId="0" applyNumberFormat="1" applyFont="1" applyFill="1" applyAlignment="1">
      <alignment horizontal="right" vertical="center"/>
    </xf>
    <xf numFmtId="174" fontId="39" fillId="2" borderId="0" xfId="0" applyNumberFormat="1" applyFont="1" applyFill="1" applyAlignment="1">
      <alignment horizontal="right" vertical="center"/>
    </xf>
    <xf numFmtId="173" fontId="40" fillId="2" borderId="0" xfId="0" applyNumberFormat="1" applyFont="1" applyFill="1" applyAlignment="1">
      <alignment horizontal="left" vertical="center"/>
    </xf>
    <xf numFmtId="0" fontId="41" fillId="2" borderId="0" xfId="3" applyFont="1" applyFill="1" applyAlignment="1">
      <alignment horizontal="center" vertical="center"/>
    </xf>
    <xf numFmtId="176" fontId="41" fillId="2" borderId="0" xfId="3" applyNumberFormat="1" applyFont="1" applyFill="1" applyAlignment="1">
      <alignment vertical="center"/>
    </xf>
    <xf numFmtId="175" fontId="36" fillId="2" borderId="0" xfId="0" applyNumberFormat="1" applyFont="1" applyFill="1" applyAlignment="1">
      <alignment horizontal="right" vertical="center"/>
    </xf>
    <xf numFmtId="3" fontId="38" fillId="2" borderId="0" xfId="0" applyNumberFormat="1" applyFont="1" applyFill="1" applyAlignment="1">
      <alignment vertical="center"/>
    </xf>
    <xf numFmtId="174" fontId="39" fillId="2" borderId="0" xfId="1" applyNumberFormat="1" applyFont="1" applyFill="1" applyAlignment="1">
      <alignment horizontal="right" vertical="center"/>
    </xf>
    <xf numFmtId="171" fontId="35" fillId="2" borderId="0" xfId="1" applyNumberFormat="1" applyFont="1" applyFill="1" applyBorder="1" applyAlignment="1">
      <alignment horizontal="right" vertical="center"/>
    </xf>
    <xf numFmtId="173" fontId="29" fillId="2" borderId="19" xfId="0" applyNumberFormat="1" applyFont="1" applyFill="1" applyBorder="1" applyAlignment="1">
      <alignment horizontal="left" vertical="center"/>
    </xf>
    <xf numFmtId="175" fontId="36" fillId="2" borderId="15" xfId="0" applyNumberFormat="1" applyFont="1" applyFill="1" applyBorder="1" applyAlignment="1">
      <alignment horizontal="right" vertical="center"/>
    </xf>
    <xf numFmtId="171" fontId="42" fillId="2" borderId="0" xfId="1" applyNumberFormat="1" applyFont="1" applyFill="1" applyBorder="1" applyAlignment="1">
      <alignment horizontal="center" vertical="center"/>
    </xf>
    <xf numFmtId="171" fontId="31" fillId="2" borderId="0" xfId="1" applyNumberFormat="1" applyFont="1" applyFill="1" applyAlignment="1">
      <alignment horizontal="right" vertical="center"/>
    </xf>
    <xf numFmtId="171" fontId="36" fillId="2" borderId="15" xfId="1" applyNumberFormat="1" applyFont="1" applyFill="1" applyBorder="1" applyAlignment="1">
      <alignment horizontal="right" vertical="center"/>
    </xf>
    <xf numFmtId="173" fontId="38" fillId="2" borderId="0" xfId="0" applyNumberFormat="1" applyFont="1" applyFill="1" applyAlignment="1">
      <alignment horizontal="left" vertical="center"/>
    </xf>
    <xf numFmtId="171" fontId="36" fillId="2" borderId="0" xfId="1" applyNumberFormat="1" applyFont="1" applyFill="1" applyBorder="1" applyAlignment="1">
      <alignment horizontal="right" vertical="center"/>
    </xf>
    <xf numFmtId="174" fontId="36" fillId="2" borderId="0" xfId="0" applyNumberFormat="1" applyFont="1" applyFill="1" applyAlignment="1">
      <alignment horizontal="right" vertical="center"/>
    </xf>
    <xf numFmtId="0" fontId="43" fillId="2" borderId="0" xfId="0" applyFont="1" applyFill="1" applyAlignment="1">
      <alignment vertical="center"/>
    </xf>
    <xf numFmtId="176" fontId="43" fillId="2" borderId="0" xfId="0" applyNumberFormat="1" applyFont="1" applyFill="1"/>
    <xf numFmtId="176" fontId="47" fillId="2" borderId="0" xfId="0" applyNumberFormat="1" applyFont="1" applyFill="1"/>
    <xf numFmtId="176" fontId="44" fillId="0" borderId="12" xfId="0" applyNumberFormat="1" applyFont="1" applyBorder="1" applyAlignment="1">
      <alignment horizontal="left" wrapText="1"/>
    </xf>
    <xf numFmtId="3" fontId="44" fillId="0" borderId="12" xfId="0" applyNumberFormat="1" applyFont="1" applyBorder="1" applyAlignment="1">
      <alignment horizontal="center" vertical="center" wrapText="1"/>
    </xf>
    <xf numFmtId="3" fontId="44" fillId="0" borderId="13" xfId="0" applyNumberFormat="1" applyFont="1" applyBorder="1" applyAlignment="1">
      <alignment horizontal="center" vertical="center" wrapText="1"/>
    </xf>
    <xf numFmtId="0" fontId="45" fillId="2" borderId="0" xfId="0" applyFont="1" applyFill="1"/>
    <xf numFmtId="3" fontId="44" fillId="0" borderId="11" xfId="0" applyNumberFormat="1" applyFont="1" applyBorder="1" applyAlignment="1">
      <alignment horizontal="center" vertical="center" wrapText="1"/>
    </xf>
    <xf numFmtId="0" fontId="46" fillId="2" borderId="0" xfId="0" applyFont="1" applyFill="1"/>
    <xf numFmtId="172" fontId="44" fillId="0" borderId="20" xfId="0" applyNumberFormat="1" applyFont="1" applyBorder="1" applyAlignment="1">
      <alignment horizontal="left" wrapText="1"/>
    </xf>
    <xf numFmtId="0" fontId="44" fillId="0" borderId="21" xfId="0" applyFont="1" applyBorder="1" applyAlignment="1">
      <alignment horizontal="center" vertical="center" wrapText="1"/>
    </xf>
    <xf numFmtId="173" fontId="32" fillId="2" borderId="16" xfId="0" applyNumberFormat="1" applyFont="1" applyFill="1" applyBorder="1" applyAlignment="1">
      <alignment horizontal="left" vertical="center"/>
    </xf>
    <xf numFmtId="0" fontId="36" fillId="2" borderId="15" xfId="0" applyFont="1" applyFill="1" applyBorder="1" applyAlignment="1">
      <alignment horizontal="right" vertical="center"/>
    </xf>
    <xf numFmtId="171" fontId="31" fillId="2" borderId="19" xfId="1" applyNumberFormat="1" applyFont="1" applyFill="1" applyBorder="1" applyAlignment="1">
      <alignment horizontal="right" vertical="center"/>
    </xf>
    <xf numFmtId="174" fontId="31" fillId="2" borderId="19" xfId="0" applyNumberFormat="1" applyFont="1" applyFill="1" applyBorder="1" applyAlignment="1">
      <alignment horizontal="right" vertical="center"/>
    </xf>
    <xf numFmtId="175" fontId="31" fillId="2" borderId="19" xfId="0" applyNumberFormat="1" applyFont="1" applyFill="1" applyBorder="1" applyAlignment="1">
      <alignment horizontal="right" vertical="center"/>
    </xf>
    <xf numFmtId="174" fontId="35" fillId="2" borderId="0" xfId="0" applyNumberFormat="1" applyFont="1" applyFill="1" applyAlignment="1">
      <alignment horizontal="right" vertical="center"/>
    </xf>
    <xf numFmtId="175" fontId="35" fillId="2" borderId="0" xfId="0" applyNumberFormat="1" applyFont="1" applyFill="1" applyAlignment="1">
      <alignment horizontal="right" vertic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</cellXfs>
  <cellStyles count="182">
    <cellStyle name="% 2" xfId="170" xr:uid="{00000000-0005-0000-0000-000000000000}"/>
    <cellStyle name="20% - Accent1 2" xfId="118" xr:uid="{00000000-0005-0000-0000-000001000000}"/>
    <cellStyle name="20% - Accent2 2" xfId="119" xr:uid="{00000000-0005-0000-0000-000002000000}"/>
    <cellStyle name="20% - Accent3 2" xfId="120" xr:uid="{00000000-0005-0000-0000-000003000000}"/>
    <cellStyle name="20% - Accent4 2" xfId="121" xr:uid="{00000000-0005-0000-0000-000004000000}"/>
    <cellStyle name="20% - Accent5 2" xfId="122" xr:uid="{00000000-0005-0000-0000-000005000000}"/>
    <cellStyle name="20% - Accent6 2" xfId="123" xr:uid="{00000000-0005-0000-0000-000006000000}"/>
    <cellStyle name="40% - Accent1 2" xfId="124" xr:uid="{00000000-0005-0000-0000-000007000000}"/>
    <cellStyle name="40% - Accent2 2" xfId="125" xr:uid="{00000000-0005-0000-0000-000008000000}"/>
    <cellStyle name="40% - Accent3 2" xfId="126" xr:uid="{00000000-0005-0000-0000-000009000000}"/>
    <cellStyle name="40% - Accent4 2" xfId="127" xr:uid="{00000000-0005-0000-0000-00000A000000}"/>
    <cellStyle name="40% - Accent5 2" xfId="128" xr:uid="{00000000-0005-0000-0000-00000B000000}"/>
    <cellStyle name="40% - Accent6 2" xfId="129" xr:uid="{00000000-0005-0000-0000-00000C000000}"/>
    <cellStyle name="60% - Accent1 2" xfId="130" xr:uid="{00000000-0005-0000-0000-00000D000000}"/>
    <cellStyle name="60% - Accent2 2" xfId="131" xr:uid="{00000000-0005-0000-0000-00000E000000}"/>
    <cellStyle name="60% - Accent3 2" xfId="132" xr:uid="{00000000-0005-0000-0000-00000F000000}"/>
    <cellStyle name="60% - Accent4 2" xfId="133" xr:uid="{00000000-0005-0000-0000-000010000000}"/>
    <cellStyle name="60% - Accent5 2" xfId="134" xr:uid="{00000000-0005-0000-0000-000011000000}"/>
    <cellStyle name="60% - Accent6 2" xfId="135" xr:uid="{00000000-0005-0000-0000-000012000000}"/>
    <cellStyle name="Accent1 2" xfId="136" xr:uid="{00000000-0005-0000-0000-000013000000}"/>
    <cellStyle name="Accent2 2" xfId="137" xr:uid="{00000000-0005-0000-0000-000014000000}"/>
    <cellStyle name="Accent3 2" xfId="138" xr:uid="{00000000-0005-0000-0000-000015000000}"/>
    <cellStyle name="Accent4 2" xfId="139" xr:uid="{00000000-0005-0000-0000-000016000000}"/>
    <cellStyle name="Accent5 2" xfId="140" xr:uid="{00000000-0005-0000-0000-000017000000}"/>
    <cellStyle name="Accent6 2" xfId="141" xr:uid="{00000000-0005-0000-0000-000018000000}"/>
    <cellStyle name="Bad 2" xfId="142" xr:uid="{00000000-0005-0000-0000-000019000000}"/>
    <cellStyle name="Calculation 2" xfId="143" xr:uid="{00000000-0005-0000-0000-00001A000000}"/>
    <cellStyle name="Check Cell 2" xfId="144" xr:uid="{00000000-0005-0000-0000-00001B000000}"/>
    <cellStyle name="Comma 2" xfId="2" xr:uid="{00000000-0005-0000-0000-00001D000000}"/>
    <cellStyle name="Comma 2 10" xfId="10" xr:uid="{00000000-0005-0000-0000-00001E000000}"/>
    <cellStyle name="Comma 2 11" xfId="11" xr:uid="{00000000-0005-0000-0000-00001F000000}"/>
    <cellStyle name="Comma 2 12" xfId="12" xr:uid="{00000000-0005-0000-0000-000020000000}"/>
    <cellStyle name="Comma 2 13" xfId="13" xr:uid="{00000000-0005-0000-0000-000021000000}"/>
    <cellStyle name="Comma 2 14" xfId="14" xr:uid="{00000000-0005-0000-0000-000022000000}"/>
    <cellStyle name="Comma 2 15" xfId="15" xr:uid="{00000000-0005-0000-0000-000023000000}"/>
    <cellStyle name="Comma 2 16" xfId="16" xr:uid="{00000000-0005-0000-0000-000024000000}"/>
    <cellStyle name="Comma 2 17" xfId="17" xr:uid="{00000000-0005-0000-0000-000025000000}"/>
    <cellStyle name="Comma 2 18" xfId="18" xr:uid="{00000000-0005-0000-0000-000026000000}"/>
    <cellStyle name="Comma 2 19" xfId="19" xr:uid="{00000000-0005-0000-0000-000027000000}"/>
    <cellStyle name="Comma 2 2" xfId="7" xr:uid="{00000000-0005-0000-0000-000028000000}"/>
    <cellStyle name="Comma 2 2 2" xfId="117" xr:uid="{00000000-0005-0000-0000-000029000000}"/>
    <cellStyle name="Comma 2 2 3" xfId="145" xr:uid="{00000000-0005-0000-0000-00002A000000}"/>
    <cellStyle name="Comma 2 20" xfId="20" xr:uid="{00000000-0005-0000-0000-00002B000000}"/>
    <cellStyle name="Comma 2 21" xfId="21" xr:uid="{00000000-0005-0000-0000-00002C000000}"/>
    <cellStyle name="Comma 2 22" xfId="22" xr:uid="{00000000-0005-0000-0000-00002D000000}"/>
    <cellStyle name="Comma 2 23" xfId="23" xr:uid="{00000000-0005-0000-0000-00002E000000}"/>
    <cellStyle name="Comma 2 24" xfId="24" xr:uid="{00000000-0005-0000-0000-00002F000000}"/>
    <cellStyle name="Comma 2 25" xfId="25" xr:uid="{00000000-0005-0000-0000-000030000000}"/>
    <cellStyle name="Comma 2 26" xfId="26" xr:uid="{00000000-0005-0000-0000-000031000000}"/>
    <cellStyle name="Comma 2 27" xfId="27" xr:uid="{00000000-0005-0000-0000-000032000000}"/>
    <cellStyle name="Comma 2 28" xfId="6" xr:uid="{00000000-0005-0000-0000-000033000000}"/>
    <cellStyle name="Comma 2 28 2" xfId="176" xr:uid="{F339C76A-4F63-4DBC-9E6F-4C4B3F877AE3}"/>
    <cellStyle name="Comma 2 29" xfId="169" xr:uid="{00000000-0005-0000-0000-000034000000}"/>
    <cellStyle name="Comma 2 3" xfId="28" xr:uid="{00000000-0005-0000-0000-000035000000}"/>
    <cellStyle name="Comma 2 30" xfId="168" xr:uid="{00000000-0005-0000-0000-000036000000}"/>
    <cellStyle name="Comma 2 30 2" xfId="179" xr:uid="{6E7AE303-BF23-4820-A9ED-7F305F7F14CB}"/>
    <cellStyle name="Comma 2 31" xfId="171" xr:uid="{00000000-0005-0000-0000-000037000000}"/>
    <cellStyle name="Comma 2 31 2" xfId="180" xr:uid="{CC380F17-9F3C-486C-AAA1-928246540D9D}"/>
    <cellStyle name="Comma 2 4" xfId="29" xr:uid="{00000000-0005-0000-0000-000038000000}"/>
    <cellStyle name="Comma 2 5" xfId="30" xr:uid="{00000000-0005-0000-0000-000039000000}"/>
    <cellStyle name="Comma 2 6" xfId="31" xr:uid="{00000000-0005-0000-0000-00003A000000}"/>
    <cellStyle name="Comma 2 7" xfId="32" xr:uid="{00000000-0005-0000-0000-00003B000000}"/>
    <cellStyle name="Comma 2 8" xfId="33" xr:uid="{00000000-0005-0000-0000-00003C000000}"/>
    <cellStyle name="Comma 2 9" xfId="34" xr:uid="{00000000-0005-0000-0000-00003D000000}"/>
    <cellStyle name="Comma 3" xfId="114" xr:uid="{00000000-0005-0000-0000-00003E000000}"/>
    <cellStyle name="Comma 3 2" xfId="177" xr:uid="{DAF27016-1D00-439E-9C79-180843A7AC26}"/>
    <cellStyle name="Comma 4" xfId="146" xr:uid="{00000000-0005-0000-0000-00003F000000}"/>
    <cellStyle name="Comma 5" xfId="5" xr:uid="{00000000-0005-0000-0000-000040000000}"/>
    <cellStyle name="Comma 5 2" xfId="175" xr:uid="{36B66FB3-1EF2-4799-B588-D83C8F9AF612}"/>
    <cellStyle name="Comma 6" xfId="167" xr:uid="{00000000-0005-0000-0000-000041000000}"/>
    <cellStyle name="Comma 6 2" xfId="178" xr:uid="{028B6D9A-0A88-4C7C-856F-F2DDBFAB6970}"/>
    <cellStyle name="Comma 7" xfId="173" xr:uid="{00000000-0005-0000-0000-000042000000}"/>
    <cellStyle name="Comma 7 2" xfId="181" xr:uid="{D8F386C2-6B8A-4240-94C9-4C9F16ED927A}"/>
    <cellStyle name="Comma 8" xfId="174" xr:uid="{43A9F3D3-028E-4258-B9BD-5CF79B03B6CE}"/>
    <cellStyle name="Currency 2" xfId="147" xr:uid="{00000000-0005-0000-0000-000044000000}"/>
    <cellStyle name="Currency 3" xfId="113" xr:uid="{00000000-0005-0000-0000-000045000000}"/>
    <cellStyle name="Explanatory Text 2" xfId="148" xr:uid="{00000000-0005-0000-0000-000046000000}"/>
    <cellStyle name="Good 2" xfId="149" xr:uid="{00000000-0005-0000-0000-000047000000}"/>
    <cellStyle name="Heading 1 2" xfId="150" xr:uid="{00000000-0005-0000-0000-000048000000}"/>
    <cellStyle name="Heading 2 2" xfId="151" xr:uid="{00000000-0005-0000-0000-000049000000}"/>
    <cellStyle name="Heading 3 2" xfId="152" xr:uid="{00000000-0005-0000-0000-00004A000000}"/>
    <cellStyle name="Heading 4 2" xfId="153" xr:uid="{00000000-0005-0000-0000-00004B000000}"/>
    <cellStyle name="Hyperlink 2" xfId="154" xr:uid="{00000000-0005-0000-0000-00004C000000}"/>
    <cellStyle name="Input 2" xfId="155" xr:uid="{00000000-0005-0000-0000-00004D000000}"/>
    <cellStyle name="Komma" xfId="1" builtinId="3"/>
    <cellStyle name="Linked Cell 2" xfId="156" xr:uid="{00000000-0005-0000-0000-00004E000000}"/>
    <cellStyle name="Neutral 2" xfId="157" xr:uid="{00000000-0005-0000-0000-00004F000000}"/>
    <cellStyle name="Normal 2" xfId="3" xr:uid="{00000000-0005-0000-0000-000051000000}"/>
    <cellStyle name="Normal 2 10" xfId="35" xr:uid="{00000000-0005-0000-0000-000052000000}"/>
    <cellStyle name="Normal 2 11" xfId="36" xr:uid="{00000000-0005-0000-0000-000053000000}"/>
    <cellStyle name="Normal 2 12" xfId="37" xr:uid="{00000000-0005-0000-0000-000054000000}"/>
    <cellStyle name="Normal 2 13" xfId="38" xr:uid="{00000000-0005-0000-0000-000055000000}"/>
    <cellStyle name="Normal 2 14" xfId="39" xr:uid="{00000000-0005-0000-0000-000056000000}"/>
    <cellStyle name="Normal 2 15" xfId="40" xr:uid="{00000000-0005-0000-0000-000057000000}"/>
    <cellStyle name="Normal 2 16" xfId="41" xr:uid="{00000000-0005-0000-0000-000058000000}"/>
    <cellStyle name="Normal 2 17" xfId="42" xr:uid="{00000000-0005-0000-0000-000059000000}"/>
    <cellStyle name="Normal 2 18" xfId="43" xr:uid="{00000000-0005-0000-0000-00005A000000}"/>
    <cellStyle name="Normal 2 19" xfId="44" xr:uid="{00000000-0005-0000-0000-00005B000000}"/>
    <cellStyle name="Normal 2 2" xfId="45" xr:uid="{00000000-0005-0000-0000-00005C000000}"/>
    <cellStyle name="Normal 2 2 2" xfId="116" xr:uid="{00000000-0005-0000-0000-00005D000000}"/>
    <cellStyle name="Normal 2 20" xfId="46" xr:uid="{00000000-0005-0000-0000-00005E000000}"/>
    <cellStyle name="Normal 2 21" xfId="47" xr:uid="{00000000-0005-0000-0000-00005F000000}"/>
    <cellStyle name="Normal 2 22" xfId="48" xr:uid="{00000000-0005-0000-0000-000060000000}"/>
    <cellStyle name="Normal 2 23" xfId="49" xr:uid="{00000000-0005-0000-0000-000061000000}"/>
    <cellStyle name="Normal 2 24" xfId="50" xr:uid="{00000000-0005-0000-0000-000062000000}"/>
    <cellStyle name="Normal 2 25" xfId="51" xr:uid="{00000000-0005-0000-0000-000063000000}"/>
    <cellStyle name="Normal 2 3" xfId="52" xr:uid="{00000000-0005-0000-0000-000064000000}"/>
    <cellStyle name="Normal 2 3 2" xfId="172" xr:uid="{00000000-0005-0000-0000-000065000000}"/>
    <cellStyle name="Normal 2 4" xfId="53" xr:uid="{00000000-0005-0000-0000-000066000000}"/>
    <cellStyle name="Normal 2 5" xfId="54" xr:uid="{00000000-0005-0000-0000-000067000000}"/>
    <cellStyle name="Normal 2 6" xfId="55" xr:uid="{00000000-0005-0000-0000-000068000000}"/>
    <cellStyle name="Normal 2 7" xfId="56" xr:uid="{00000000-0005-0000-0000-000069000000}"/>
    <cellStyle name="Normal 2 8" xfId="57" xr:uid="{00000000-0005-0000-0000-00006A000000}"/>
    <cellStyle name="Normal 2 9" xfId="58" xr:uid="{00000000-0005-0000-0000-00006B000000}"/>
    <cellStyle name="Normal 3" xfId="59" xr:uid="{00000000-0005-0000-0000-00006C000000}"/>
    <cellStyle name="Normal 3 10" xfId="60" xr:uid="{00000000-0005-0000-0000-00006D000000}"/>
    <cellStyle name="Normal 3 11" xfId="61" xr:uid="{00000000-0005-0000-0000-00006E000000}"/>
    <cellStyle name="Normal 3 12" xfId="62" xr:uid="{00000000-0005-0000-0000-00006F000000}"/>
    <cellStyle name="Normal 3 13" xfId="63" xr:uid="{00000000-0005-0000-0000-000070000000}"/>
    <cellStyle name="Normal 3 14" xfId="64" xr:uid="{00000000-0005-0000-0000-000071000000}"/>
    <cellStyle name="Normal 3 15" xfId="65" xr:uid="{00000000-0005-0000-0000-000072000000}"/>
    <cellStyle name="Normal 3 16" xfId="66" xr:uid="{00000000-0005-0000-0000-000073000000}"/>
    <cellStyle name="Normal 3 17" xfId="67" xr:uid="{00000000-0005-0000-0000-000074000000}"/>
    <cellStyle name="Normal 3 18" xfId="68" xr:uid="{00000000-0005-0000-0000-000075000000}"/>
    <cellStyle name="Normal 3 19" xfId="69" xr:uid="{00000000-0005-0000-0000-000076000000}"/>
    <cellStyle name="Normal 3 2" xfId="70" xr:uid="{00000000-0005-0000-0000-000077000000}"/>
    <cellStyle name="Normal 3 2 2" xfId="115" xr:uid="{00000000-0005-0000-0000-000078000000}"/>
    <cellStyle name="Normal 3 20" xfId="71" xr:uid="{00000000-0005-0000-0000-000079000000}"/>
    <cellStyle name="Normal 3 21" xfId="72" xr:uid="{00000000-0005-0000-0000-00007A000000}"/>
    <cellStyle name="Normal 3 22" xfId="73" xr:uid="{00000000-0005-0000-0000-00007B000000}"/>
    <cellStyle name="Normal 3 23" xfId="74" xr:uid="{00000000-0005-0000-0000-00007C000000}"/>
    <cellStyle name="Normal 3 24" xfId="75" xr:uid="{00000000-0005-0000-0000-00007D000000}"/>
    <cellStyle name="Normal 3 25" xfId="76" xr:uid="{00000000-0005-0000-0000-00007E000000}"/>
    <cellStyle name="Normal 3 3" xfId="77" xr:uid="{00000000-0005-0000-0000-00007F000000}"/>
    <cellStyle name="Normal 3 4" xfId="78" xr:uid="{00000000-0005-0000-0000-000080000000}"/>
    <cellStyle name="Normal 3 5" xfId="79" xr:uid="{00000000-0005-0000-0000-000081000000}"/>
    <cellStyle name="Normal 3 6" xfId="80" xr:uid="{00000000-0005-0000-0000-000082000000}"/>
    <cellStyle name="Normal 3 7" xfId="81" xr:uid="{00000000-0005-0000-0000-000083000000}"/>
    <cellStyle name="Normal 3 8" xfId="82" xr:uid="{00000000-0005-0000-0000-000084000000}"/>
    <cellStyle name="Normal 3 9" xfId="83" xr:uid="{00000000-0005-0000-0000-000085000000}"/>
    <cellStyle name="Normal 4" xfId="84" xr:uid="{00000000-0005-0000-0000-000086000000}"/>
    <cellStyle name="Normal 4 10" xfId="85" xr:uid="{00000000-0005-0000-0000-000087000000}"/>
    <cellStyle name="Normal 4 11" xfId="86" xr:uid="{00000000-0005-0000-0000-000088000000}"/>
    <cellStyle name="Normal 4 12" xfId="87" xr:uid="{00000000-0005-0000-0000-000089000000}"/>
    <cellStyle name="Normal 4 13" xfId="88" xr:uid="{00000000-0005-0000-0000-00008A000000}"/>
    <cellStyle name="Normal 4 14" xfId="89" xr:uid="{00000000-0005-0000-0000-00008B000000}"/>
    <cellStyle name="Normal 4 15" xfId="90" xr:uid="{00000000-0005-0000-0000-00008C000000}"/>
    <cellStyle name="Normal 4 16" xfId="91" xr:uid="{00000000-0005-0000-0000-00008D000000}"/>
    <cellStyle name="Normal 4 17" xfId="92" xr:uid="{00000000-0005-0000-0000-00008E000000}"/>
    <cellStyle name="Normal 4 18" xfId="93" xr:uid="{00000000-0005-0000-0000-00008F000000}"/>
    <cellStyle name="Normal 4 19" xfId="94" xr:uid="{00000000-0005-0000-0000-000090000000}"/>
    <cellStyle name="Normal 4 2" xfId="95" xr:uid="{00000000-0005-0000-0000-000091000000}"/>
    <cellStyle name="Normal 4 20" xfId="96" xr:uid="{00000000-0005-0000-0000-000092000000}"/>
    <cellStyle name="Normal 4 21" xfId="97" xr:uid="{00000000-0005-0000-0000-000093000000}"/>
    <cellStyle name="Normal 4 22" xfId="98" xr:uid="{00000000-0005-0000-0000-000094000000}"/>
    <cellStyle name="Normal 4 23" xfId="99" xr:uid="{00000000-0005-0000-0000-000095000000}"/>
    <cellStyle name="Normal 4 24" xfId="100" xr:uid="{00000000-0005-0000-0000-000096000000}"/>
    <cellStyle name="Normal 4 25" xfId="101" xr:uid="{00000000-0005-0000-0000-000097000000}"/>
    <cellStyle name="Normal 4 3" xfId="102" xr:uid="{00000000-0005-0000-0000-000098000000}"/>
    <cellStyle name="Normal 4 4" xfId="103" xr:uid="{00000000-0005-0000-0000-000099000000}"/>
    <cellStyle name="Normal 4 5" xfId="104" xr:uid="{00000000-0005-0000-0000-00009A000000}"/>
    <cellStyle name="Normal 4 6" xfId="105" xr:uid="{00000000-0005-0000-0000-00009B000000}"/>
    <cellStyle name="Normal 4 7" xfId="106" xr:uid="{00000000-0005-0000-0000-00009C000000}"/>
    <cellStyle name="Normal 4 8" xfId="107" xr:uid="{00000000-0005-0000-0000-00009D000000}"/>
    <cellStyle name="Normal 4 9" xfId="108" xr:uid="{00000000-0005-0000-0000-00009E000000}"/>
    <cellStyle name="Normal 5" xfId="109" xr:uid="{00000000-0005-0000-0000-00009F000000}"/>
    <cellStyle name="Normal 6" xfId="110" xr:uid="{00000000-0005-0000-0000-0000A0000000}"/>
    <cellStyle name="Normal 7" xfId="111" xr:uid="{00000000-0005-0000-0000-0000A1000000}"/>
    <cellStyle name="Normal 8" xfId="9" xr:uid="{00000000-0005-0000-0000-0000A2000000}"/>
    <cellStyle name="Normal 9" xfId="8" xr:uid="{00000000-0005-0000-0000-0000A3000000}"/>
    <cellStyle name="Note 2" xfId="158" xr:uid="{00000000-0005-0000-0000-0000A4000000}"/>
    <cellStyle name="Output 2" xfId="159" xr:uid="{00000000-0005-0000-0000-0000A5000000}"/>
    <cellStyle name="Percent 2" xfId="4" xr:uid="{00000000-0005-0000-0000-0000A6000000}"/>
    <cellStyle name="Percent 2 2" xfId="160" xr:uid="{00000000-0005-0000-0000-0000A7000000}"/>
    <cellStyle name="Percent 3" xfId="161" xr:uid="{00000000-0005-0000-0000-0000A8000000}"/>
    <cellStyle name="Percent 3 2" xfId="162" xr:uid="{00000000-0005-0000-0000-0000A9000000}"/>
    <cellStyle name="Percent 4" xfId="163" xr:uid="{00000000-0005-0000-0000-0000AA000000}"/>
    <cellStyle name="Percent 5" xfId="112" xr:uid="{00000000-0005-0000-0000-0000AB000000}"/>
    <cellStyle name="Standaard" xfId="0" builtinId="0"/>
    <cellStyle name="Title 2" xfId="164" xr:uid="{00000000-0005-0000-0000-0000AC000000}"/>
    <cellStyle name="Total 2" xfId="165" xr:uid="{00000000-0005-0000-0000-0000AD000000}"/>
    <cellStyle name="Warning Text 2" xfId="166" xr:uid="{00000000-0005-0000-0000-0000AE000000}"/>
  </cellStyles>
  <dxfs count="18"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  <mruColors>
      <color rgb="FF6F6F6F"/>
      <color rgb="FFF56E23"/>
      <color rgb="FFEE6612"/>
      <color rgb="FFEC7614"/>
      <color rgb="FFF3800D"/>
      <color rgb="FFF1850F"/>
      <color rgb="FFFFC000"/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952500</xdr:colOff>
      <xdr:row>3</xdr:row>
      <xdr:rowOff>104488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448F1DB-FE6C-30A5-D897-6894F6DB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423" y="185615"/>
          <a:ext cx="2246923" cy="475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749904</xdr:colOff>
      <xdr:row>4</xdr:row>
      <xdr:rowOff>134056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F9F4E7-25F9-45BB-BBA0-C1A73C997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222" y="190500"/>
          <a:ext cx="3226404" cy="684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5:H44"/>
  <sheetViews>
    <sheetView tabSelected="1" zoomScale="130" zoomScaleNormal="130" workbookViewId="0">
      <selection activeCell="J14" sqref="J14"/>
    </sheetView>
  </sheetViews>
  <sheetFormatPr baseColWidth="10" defaultColWidth="9.5" defaultRowHeight="15"/>
  <cols>
    <col min="1" max="1" width="9.5" style="6"/>
    <col min="2" max="2" width="18.5" style="6" customWidth="1"/>
    <col min="3" max="3" width="22.5" style="6" bestFit="1" customWidth="1"/>
    <col min="4" max="5" width="18.5" style="6" customWidth="1"/>
    <col min="6" max="7" width="9.5" style="6"/>
    <col min="8" max="8" width="9.5" style="6" bestFit="1" customWidth="1"/>
    <col min="9" max="16384" width="9.5" style="6"/>
  </cols>
  <sheetData>
    <row r="5" spans="2:6" ht="18">
      <c r="B5" s="61" t="s">
        <v>5</v>
      </c>
      <c r="C5" s="7"/>
      <c r="D5" s="7"/>
      <c r="E5" s="7"/>
    </row>
    <row r="6" spans="2:6">
      <c r="B6" s="8"/>
      <c r="C6" s="9"/>
      <c r="D6" s="7"/>
      <c r="E6" s="7"/>
    </row>
    <row r="7" spans="2:6">
      <c r="B7" s="13" t="s">
        <v>17</v>
      </c>
      <c r="C7" s="14"/>
      <c r="D7" s="14"/>
      <c r="E7" s="23">
        <v>40000000</v>
      </c>
      <c r="F7" s="10"/>
    </row>
    <row r="8" spans="2:6">
      <c r="B8" s="13" t="s">
        <v>6</v>
      </c>
      <c r="C8" s="14"/>
      <c r="D8" s="14"/>
      <c r="E8" s="26">
        <f>C43</f>
        <v>195479</v>
      </c>
      <c r="F8" s="10"/>
    </row>
    <row r="9" spans="2:6">
      <c r="B9" s="13" t="s">
        <v>0</v>
      </c>
      <c r="C9" s="14"/>
      <c r="D9" s="14"/>
      <c r="E9" s="5">
        <f>E43</f>
        <v>1807350.7497020001</v>
      </c>
      <c r="F9" s="10"/>
    </row>
    <row r="10" spans="2:6">
      <c r="B10" s="13" t="s">
        <v>7</v>
      </c>
      <c r="C10" s="11"/>
      <c r="D10" s="11"/>
      <c r="E10" s="5">
        <f>D43</f>
        <v>9.2457540180888991</v>
      </c>
      <c r="F10" s="10"/>
    </row>
    <row r="11" spans="2:6">
      <c r="B11" s="13" t="s">
        <v>18</v>
      </c>
      <c r="C11" s="14"/>
      <c r="D11" s="14"/>
      <c r="E11" s="16">
        <v>46153</v>
      </c>
      <c r="F11" s="10"/>
    </row>
    <row r="12" spans="2:6">
      <c r="B12" s="13" t="s">
        <v>19</v>
      </c>
      <c r="C12" s="14"/>
      <c r="D12" s="14"/>
      <c r="E12" s="16">
        <v>46295</v>
      </c>
      <c r="F12" s="10"/>
    </row>
    <row r="13" spans="2:6">
      <c r="B13" s="13" t="s">
        <v>14</v>
      </c>
      <c r="C13" s="14"/>
      <c r="D13" s="14"/>
      <c r="E13" s="22">
        <f>E9/E7</f>
        <v>4.518376874255E-2</v>
      </c>
      <c r="F13" s="10"/>
    </row>
    <row r="14" spans="2:6">
      <c r="B14" s="13"/>
      <c r="C14" s="14"/>
      <c r="D14" s="14"/>
      <c r="E14" s="22"/>
      <c r="F14" s="10"/>
    </row>
    <row r="15" spans="2:6">
      <c r="B15" s="12"/>
      <c r="C15" s="9"/>
      <c r="D15" s="9"/>
      <c r="E15" s="9"/>
    </row>
    <row r="16" spans="2:6" ht="34">
      <c r="B16" s="70" t="s">
        <v>1</v>
      </c>
      <c r="C16" s="71" t="s">
        <v>2</v>
      </c>
      <c r="D16" s="71" t="s">
        <v>3</v>
      </c>
      <c r="E16" s="71" t="s">
        <v>4</v>
      </c>
    </row>
    <row r="17" spans="2:8">
      <c r="B17" s="15">
        <v>46153</v>
      </c>
      <c r="C17" s="55">
        <v>40641</v>
      </c>
      <c r="D17" s="20">
        <v>9.5555000000000003</v>
      </c>
      <c r="E17" s="51">
        <v>388345.07550000004</v>
      </c>
      <c r="H17" s="35"/>
    </row>
    <row r="18" spans="2:8">
      <c r="B18" s="15">
        <f>WORKDAY(B17,1)</f>
        <v>46154</v>
      </c>
      <c r="C18" s="43">
        <v>41665</v>
      </c>
      <c r="D18" s="45">
        <v>9.3206220000000002</v>
      </c>
      <c r="E18" s="51">
        <f>C18*D18</f>
        <v>388343.71562999999</v>
      </c>
      <c r="H18" s="35"/>
    </row>
    <row r="19" spans="2:8">
      <c r="B19" s="15">
        <f t="shared" ref="B19:B41" si="0">WORKDAY(B18,1)</f>
        <v>46155</v>
      </c>
      <c r="C19" s="43">
        <v>42063</v>
      </c>
      <c r="D19" s="45">
        <v>9.2325630000000007</v>
      </c>
      <c r="E19" s="51">
        <f>C19*D19</f>
        <v>388349.29746900004</v>
      </c>
      <c r="H19" s="35"/>
    </row>
    <row r="20" spans="2:8">
      <c r="B20" s="15">
        <f t="shared" si="0"/>
        <v>46156</v>
      </c>
      <c r="C20" s="43">
        <v>27493</v>
      </c>
      <c r="D20" s="45">
        <v>9.2373770000000004</v>
      </c>
      <c r="E20" s="51">
        <f>C20*D20</f>
        <v>253963.20586100002</v>
      </c>
      <c r="H20" s="35"/>
    </row>
    <row r="21" spans="2:8">
      <c r="B21" s="15">
        <f>WORKDAY(B20,1)</f>
        <v>46157</v>
      </c>
      <c r="C21" s="43">
        <v>43617</v>
      </c>
      <c r="D21" s="45">
        <v>8.9036259999999992</v>
      </c>
      <c r="E21" s="51">
        <f>C21*D21</f>
        <v>388349.45524199994</v>
      </c>
      <c r="H21" s="35"/>
    </row>
    <row r="22" spans="2:8">
      <c r="B22" s="53">
        <f t="shared" si="0"/>
        <v>46160</v>
      </c>
      <c r="C22" s="74"/>
      <c r="D22" s="75"/>
      <c r="E22" s="76" t="str">
        <f t="shared" ref="E22:E24" si="1">IF(C22="","",C22*D22)</f>
        <v/>
      </c>
      <c r="H22" s="35"/>
    </row>
    <row r="23" spans="2:8">
      <c r="B23" s="15">
        <f t="shared" si="0"/>
        <v>46161</v>
      </c>
      <c r="C23" s="56"/>
      <c r="D23" s="20"/>
      <c r="E23" s="21" t="str">
        <f t="shared" si="1"/>
        <v/>
      </c>
      <c r="H23" s="35"/>
    </row>
    <row r="24" spans="2:8">
      <c r="B24" s="15">
        <f t="shared" si="0"/>
        <v>46162</v>
      </c>
      <c r="C24" s="56"/>
      <c r="D24" s="20"/>
      <c r="E24" s="21" t="str">
        <f t="shared" si="1"/>
        <v/>
      </c>
      <c r="H24" s="35"/>
    </row>
    <row r="25" spans="2:8">
      <c r="B25" s="15">
        <f t="shared" si="0"/>
        <v>46163</v>
      </c>
      <c r="C25" s="56"/>
      <c r="D25" s="20"/>
      <c r="E25" s="21"/>
      <c r="H25" s="35"/>
    </row>
    <row r="26" spans="2:8">
      <c r="B26" s="15">
        <f>WORKDAY(B25,1)</f>
        <v>46164</v>
      </c>
      <c r="C26" s="56"/>
      <c r="D26" s="20"/>
      <c r="E26" s="21" t="str">
        <f t="shared" ref="E26:E30" si="2">IF(C26="","",C26*D26)</f>
        <v/>
      </c>
      <c r="H26" s="35"/>
    </row>
    <row r="27" spans="2:8">
      <c r="B27" s="53">
        <f t="shared" si="0"/>
        <v>46167</v>
      </c>
      <c r="C27" s="74"/>
      <c r="D27" s="75"/>
      <c r="E27" s="76" t="str">
        <f t="shared" si="2"/>
        <v/>
      </c>
      <c r="H27" s="35"/>
    </row>
    <row r="28" spans="2:8">
      <c r="B28" s="15">
        <f t="shared" si="0"/>
        <v>46168</v>
      </c>
      <c r="C28" s="56"/>
      <c r="D28" s="20"/>
      <c r="E28" s="21" t="str">
        <f t="shared" si="2"/>
        <v/>
      </c>
      <c r="H28" s="35"/>
    </row>
    <row r="29" spans="2:8">
      <c r="B29" s="15">
        <f t="shared" si="0"/>
        <v>46169</v>
      </c>
      <c r="C29" s="56"/>
      <c r="D29" s="20"/>
      <c r="E29" s="21" t="str">
        <f t="shared" si="2"/>
        <v/>
      </c>
      <c r="H29" s="35"/>
    </row>
    <row r="30" spans="2:8">
      <c r="B30" s="15">
        <f t="shared" si="0"/>
        <v>46170</v>
      </c>
      <c r="C30" s="56"/>
      <c r="D30" s="20"/>
      <c r="E30" s="21" t="str">
        <f t="shared" si="2"/>
        <v/>
      </c>
      <c r="H30" s="35"/>
    </row>
    <row r="31" spans="2:8">
      <c r="B31" s="15">
        <f>WORKDAY(B30,1)</f>
        <v>46171</v>
      </c>
      <c r="C31" s="56"/>
      <c r="D31" s="20"/>
      <c r="E31" s="21" t="str">
        <f t="shared" ref="E31:E35" si="3">IF(C31="","",C31*D31)</f>
        <v/>
      </c>
      <c r="H31" s="35"/>
    </row>
    <row r="32" spans="2:8">
      <c r="B32" s="53">
        <f t="shared" si="0"/>
        <v>46174</v>
      </c>
      <c r="C32" s="74"/>
      <c r="D32" s="75"/>
      <c r="E32" s="76" t="str">
        <f t="shared" si="3"/>
        <v/>
      </c>
      <c r="H32" s="35"/>
    </row>
    <row r="33" spans="2:8">
      <c r="B33" s="15">
        <f t="shared" si="0"/>
        <v>46175</v>
      </c>
      <c r="C33" s="56"/>
      <c r="D33" s="20"/>
      <c r="E33" s="21" t="str">
        <f t="shared" si="3"/>
        <v/>
      </c>
      <c r="H33" s="35"/>
    </row>
    <row r="34" spans="2:8">
      <c r="B34" s="15">
        <f t="shared" si="0"/>
        <v>46176</v>
      </c>
      <c r="C34" s="56"/>
      <c r="D34" s="20"/>
      <c r="E34" s="21" t="str">
        <f t="shared" si="3"/>
        <v/>
      </c>
      <c r="H34" s="35"/>
    </row>
    <row r="35" spans="2:8">
      <c r="B35" s="15">
        <f t="shared" si="0"/>
        <v>46177</v>
      </c>
      <c r="C35" s="56"/>
      <c r="D35" s="20"/>
      <c r="E35" s="21" t="str">
        <f t="shared" si="3"/>
        <v/>
      </c>
      <c r="H35" s="35"/>
    </row>
    <row r="36" spans="2:8">
      <c r="B36" s="15">
        <f>WORKDAY(B35,1)</f>
        <v>46178</v>
      </c>
      <c r="C36" s="56"/>
      <c r="D36" s="20"/>
      <c r="E36" s="21" t="str">
        <f t="shared" ref="E36:E40" si="4">IF(C36="","",C36*D36)</f>
        <v/>
      </c>
      <c r="H36" s="35"/>
    </row>
    <row r="37" spans="2:8">
      <c r="B37" s="53">
        <f t="shared" si="0"/>
        <v>46181</v>
      </c>
      <c r="C37" s="74"/>
      <c r="D37" s="75"/>
      <c r="E37" s="76" t="str">
        <f t="shared" si="4"/>
        <v/>
      </c>
      <c r="H37" s="35"/>
    </row>
    <row r="38" spans="2:8">
      <c r="B38" s="15">
        <f t="shared" si="0"/>
        <v>46182</v>
      </c>
      <c r="C38" s="56"/>
      <c r="D38" s="20"/>
      <c r="E38" s="21" t="str">
        <f t="shared" si="4"/>
        <v/>
      </c>
      <c r="H38" s="35"/>
    </row>
    <row r="39" spans="2:8">
      <c r="B39" s="15">
        <f t="shared" si="0"/>
        <v>46183</v>
      </c>
      <c r="C39" s="56"/>
      <c r="D39" s="20"/>
      <c r="E39" s="21" t="str">
        <f t="shared" si="4"/>
        <v/>
      </c>
      <c r="H39" s="35"/>
    </row>
    <row r="40" spans="2:8">
      <c r="B40" s="15">
        <f t="shared" si="0"/>
        <v>46184</v>
      </c>
      <c r="C40" s="56"/>
      <c r="D40" s="20"/>
      <c r="E40" s="21" t="str">
        <f t="shared" si="4"/>
        <v/>
      </c>
      <c r="H40" s="35"/>
    </row>
    <row r="41" spans="2:8">
      <c r="B41" s="24">
        <f t="shared" si="0"/>
        <v>46185</v>
      </c>
      <c r="C41" s="27"/>
      <c r="D41" s="28"/>
      <c r="E41" s="29" t="str">
        <f t="shared" ref="E41" si="5">IF(C41="","",C41*D41)</f>
        <v/>
      </c>
      <c r="H41" s="35"/>
    </row>
    <row r="42" spans="2:8">
      <c r="B42" s="15"/>
      <c r="C42" s="52"/>
      <c r="D42" s="77"/>
      <c r="E42" s="78"/>
    </row>
    <row r="43" spans="2:8" ht="16" thickBot="1">
      <c r="B43" s="25" t="s">
        <v>13</v>
      </c>
      <c r="C43" s="18">
        <f>SUM(C17:C42)</f>
        <v>195479</v>
      </c>
      <c r="D43" s="19">
        <f>E43/C43</f>
        <v>9.2457540180888991</v>
      </c>
      <c r="E43" s="17">
        <f>SUM(E17:E42)</f>
        <v>1807350.7497020001</v>
      </c>
    </row>
    <row r="44" spans="2:8" ht="16" thickTop="1"/>
  </sheetData>
  <conditionalFormatting sqref="C17:E42">
    <cfRule type="expression" dxfId="17" priority="1">
      <formula>$D17&gt;#REF!</formula>
    </cfRule>
    <cfRule type="expression" dxfId="16" priority="2">
      <formula>#REF!&gt;#REF!</formula>
    </cfRule>
  </conditionalFormatting>
  <pageMargins left="0.7" right="0.7" top="0.75" bottom="0.75" header="0.3" footer="0.3"/>
  <pageSetup paperSize="9" orientation="portrait" r:id="rId1"/>
  <ignoredErrors>
    <ignoredError sqref="B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U19"/>
  <sheetViews>
    <sheetView zoomScale="90" zoomScaleNormal="90" workbookViewId="0">
      <pane ySplit="8" topLeftCell="A9" activePane="bottomLeft" state="frozen"/>
      <selection pane="bottomLeft" activeCell="E14" sqref="E14"/>
    </sheetView>
  </sheetViews>
  <sheetFormatPr baseColWidth="10" defaultColWidth="9.5" defaultRowHeight="15"/>
  <cols>
    <col min="1" max="1" width="9.5" style="1"/>
    <col min="2" max="2" width="35.5" style="34" bestFit="1" customWidth="1"/>
    <col min="3" max="3" width="22.5" style="1" bestFit="1" customWidth="1"/>
    <col min="4" max="5" width="18.83203125" style="1" customWidth="1"/>
    <col min="6" max="6" width="1.5" style="1" customWidth="1"/>
    <col min="7" max="9" width="18.83203125" style="1" customWidth="1"/>
    <col min="10" max="10" width="1.5" style="1" customWidth="1"/>
    <col min="11" max="13" width="18.83203125" style="1" customWidth="1"/>
    <col min="14" max="14" width="1.5" style="1" customWidth="1"/>
    <col min="15" max="17" width="18.83203125" style="1" customWidth="1"/>
    <col min="18" max="18" width="1.5" style="1" customWidth="1"/>
    <col min="19" max="21" width="18.83203125" style="1" customWidth="1"/>
    <col min="22" max="16384" width="9.5" style="1"/>
  </cols>
  <sheetData>
    <row r="1" spans="2:21" ht="15" customHeight="1">
      <c r="B1" s="30"/>
      <c r="C1" s="3"/>
      <c r="D1" s="3"/>
      <c r="E1" s="3"/>
    </row>
    <row r="2" spans="2:21">
      <c r="B2" s="31"/>
      <c r="C2" s="2"/>
      <c r="D2" s="2"/>
      <c r="E2" s="3"/>
      <c r="F2" s="4"/>
    </row>
    <row r="3" spans="2:21">
      <c r="B3" s="31"/>
      <c r="C3" s="2"/>
      <c r="D3" s="2"/>
      <c r="E3" s="2"/>
      <c r="F3" s="4"/>
      <c r="I3" s="15"/>
    </row>
    <row r="4" spans="2:21">
      <c r="B4" s="32"/>
      <c r="C4" s="2"/>
      <c r="D4" s="2"/>
      <c r="E4" s="2"/>
      <c r="F4" s="4"/>
    </row>
    <row r="5" spans="2:21">
      <c r="B5" s="33"/>
      <c r="F5" s="4"/>
    </row>
    <row r="6" spans="2:21" ht="18">
      <c r="B6" s="62" t="s">
        <v>9</v>
      </c>
      <c r="F6" s="4"/>
    </row>
    <row r="7" spans="2:21">
      <c r="B7" s="63"/>
      <c r="C7" s="79" t="s">
        <v>13</v>
      </c>
      <c r="D7" s="80"/>
      <c r="E7" s="81"/>
      <c r="F7" s="4"/>
      <c r="G7" s="79" t="s">
        <v>10</v>
      </c>
      <c r="H7" s="80"/>
      <c r="I7" s="81"/>
      <c r="K7" s="79" t="s">
        <v>15</v>
      </c>
      <c r="L7" s="80"/>
      <c r="M7" s="81"/>
      <c r="O7" s="79" t="s">
        <v>16</v>
      </c>
      <c r="P7" s="80"/>
      <c r="Q7" s="81"/>
      <c r="S7" s="79" t="s">
        <v>20</v>
      </c>
      <c r="T7" s="80"/>
      <c r="U7" s="81"/>
    </row>
    <row r="8" spans="2:21" ht="33" customHeight="1">
      <c r="B8" s="64" t="s">
        <v>8</v>
      </c>
      <c r="C8" s="65" t="s">
        <v>2</v>
      </c>
      <c r="D8" s="66" t="s">
        <v>12</v>
      </c>
      <c r="E8" s="66" t="s">
        <v>11</v>
      </c>
      <c r="F8" s="67"/>
      <c r="G8" s="68" t="s">
        <v>2</v>
      </c>
      <c r="H8" s="66" t="s">
        <v>12</v>
      </c>
      <c r="I8" s="66" t="s">
        <v>11</v>
      </c>
      <c r="J8" s="69"/>
      <c r="K8" s="68" t="s">
        <v>2</v>
      </c>
      <c r="L8" s="66" t="s">
        <v>12</v>
      </c>
      <c r="M8" s="66" t="s">
        <v>11</v>
      </c>
      <c r="N8" s="69"/>
      <c r="O8" s="68" t="s">
        <v>2</v>
      </c>
      <c r="P8" s="66" t="s">
        <v>12</v>
      </c>
      <c r="Q8" s="65" t="s">
        <v>11</v>
      </c>
      <c r="R8" s="69"/>
      <c r="S8" s="68" t="s">
        <v>2</v>
      </c>
      <c r="T8" s="66" t="s">
        <v>12</v>
      </c>
      <c r="U8" s="65" t="s">
        <v>11</v>
      </c>
    </row>
    <row r="9" spans="2:21" s="37" customFormat="1" ht="14">
      <c r="B9" s="48"/>
      <c r="C9" s="47"/>
      <c r="D9" s="47"/>
      <c r="E9" s="47"/>
    </row>
    <row r="10" spans="2:21" s="37" customFormat="1" ht="14">
      <c r="B10" s="46">
        <v>46153</v>
      </c>
      <c r="C10" s="43">
        <v>40641</v>
      </c>
      <c r="D10" s="45">
        <v>9.5555000000000003</v>
      </c>
      <c r="E10" s="44">
        <v>388345.07549999998</v>
      </c>
      <c r="G10" s="43">
        <v>40641</v>
      </c>
      <c r="H10" s="45">
        <v>9.5555000000000003</v>
      </c>
      <c r="I10" s="44">
        <v>388345.07549999998</v>
      </c>
      <c r="K10" s="43">
        <v>0</v>
      </c>
      <c r="L10" s="45">
        <v>0</v>
      </c>
      <c r="M10" s="44">
        <v>0</v>
      </c>
      <c r="O10" s="43">
        <v>0</v>
      </c>
      <c r="P10" s="45">
        <v>0</v>
      </c>
      <c r="Q10" s="44">
        <v>0</v>
      </c>
      <c r="S10" s="43">
        <v>0</v>
      </c>
      <c r="T10" s="45">
        <v>0</v>
      </c>
      <c r="U10" s="44">
        <v>0</v>
      </c>
    </row>
    <row r="11" spans="2:21" s="37" customFormat="1" ht="14">
      <c r="B11" s="15">
        <f t="shared" ref="B11:B14" si="0">WORKDAY(B10,1)</f>
        <v>46154</v>
      </c>
      <c r="C11" s="43">
        <v>41665</v>
      </c>
      <c r="D11" s="45">
        <v>9.3206220000000002</v>
      </c>
      <c r="E11" s="44">
        <f>C11*D11</f>
        <v>388343.71562999999</v>
      </c>
      <c r="G11" s="43">
        <v>41665</v>
      </c>
      <c r="H11" s="45">
        <v>9.3206220000000002</v>
      </c>
      <c r="I11" s="44">
        <f>G11*H11</f>
        <v>388343.71562999999</v>
      </c>
      <c r="K11" s="43">
        <v>0</v>
      </c>
      <c r="L11" s="45">
        <v>0</v>
      </c>
      <c r="M11" s="44">
        <v>0</v>
      </c>
      <c r="O11" s="43">
        <v>0</v>
      </c>
      <c r="P11" s="45">
        <v>0</v>
      </c>
      <c r="Q11" s="44">
        <v>0</v>
      </c>
      <c r="S11" s="43">
        <v>0</v>
      </c>
      <c r="T11" s="45">
        <v>0</v>
      </c>
      <c r="U11" s="44">
        <v>0</v>
      </c>
    </row>
    <row r="12" spans="2:21" s="37" customFormat="1" ht="14">
      <c r="B12" s="15">
        <f t="shared" si="0"/>
        <v>46155</v>
      </c>
      <c r="C12" s="43">
        <v>42063</v>
      </c>
      <c r="D12" s="45">
        <v>9.2325630000000007</v>
      </c>
      <c r="E12" s="44">
        <f>C12*D12</f>
        <v>388349.29746900004</v>
      </c>
      <c r="G12" s="43">
        <v>42063</v>
      </c>
      <c r="H12" s="45">
        <v>9.2325630000000007</v>
      </c>
      <c r="I12" s="44">
        <f>G12*H12</f>
        <v>388349.29746900004</v>
      </c>
      <c r="K12" s="43">
        <v>0</v>
      </c>
      <c r="L12" s="45">
        <v>0</v>
      </c>
      <c r="M12" s="44">
        <v>0</v>
      </c>
      <c r="O12" s="43">
        <v>0</v>
      </c>
      <c r="P12" s="45">
        <v>0</v>
      </c>
      <c r="Q12" s="44">
        <v>0</v>
      </c>
      <c r="S12" s="43">
        <v>0</v>
      </c>
      <c r="T12" s="45">
        <v>0</v>
      </c>
      <c r="U12" s="44">
        <v>0</v>
      </c>
    </row>
    <row r="13" spans="2:21" s="37" customFormat="1" ht="14">
      <c r="B13" s="15">
        <f t="shared" si="0"/>
        <v>46156</v>
      </c>
      <c r="C13" s="43">
        <v>27493</v>
      </c>
      <c r="D13" s="45">
        <v>9.2373770000000004</v>
      </c>
      <c r="E13" s="44">
        <f>C13*D13</f>
        <v>253963.20586100002</v>
      </c>
      <c r="G13" s="43">
        <v>27493</v>
      </c>
      <c r="H13" s="45">
        <v>9.2373770000000004</v>
      </c>
      <c r="I13" s="44">
        <f>G13*H13</f>
        <v>253963.20586100002</v>
      </c>
      <c r="K13" s="43">
        <v>0</v>
      </c>
      <c r="L13" s="45">
        <v>0</v>
      </c>
      <c r="M13" s="44">
        <v>0</v>
      </c>
      <c r="O13" s="43">
        <v>0</v>
      </c>
      <c r="P13" s="45">
        <v>0</v>
      </c>
      <c r="Q13" s="44">
        <v>0</v>
      </c>
      <c r="S13" s="43">
        <v>0</v>
      </c>
      <c r="T13" s="45">
        <v>0</v>
      </c>
      <c r="U13" s="44">
        <v>0</v>
      </c>
    </row>
    <row r="14" spans="2:21" s="37" customFormat="1" ht="14">
      <c r="B14" s="15">
        <f t="shared" si="0"/>
        <v>46157</v>
      </c>
      <c r="C14" s="43">
        <v>43617</v>
      </c>
      <c r="D14" s="45">
        <v>8.9036259999999992</v>
      </c>
      <c r="E14" s="44">
        <f>C14*D14</f>
        <v>388349.45524199994</v>
      </c>
      <c r="G14" s="43">
        <v>43617</v>
      </c>
      <c r="H14" s="45">
        <v>8.9036259999999992</v>
      </c>
      <c r="I14" s="44">
        <f>G14*H14</f>
        <v>388349.45524199994</v>
      </c>
      <c r="K14" s="43">
        <v>0</v>
      </c>
      <c r="L14" s="45">
        <v>0</v>
      </c>
      <c r="M14" s="44">
        <v>0</v>
      </c>
      <c r="O14" s="43">
        <v>0</v>
      </c>
      <c r="P14" s="45">
        <v>0</v>
      </c>
      <c r="Q14" s="44">
        <v>0</v>
      </c>
      <c r="S14" s="43">
        <v>0</v>
      </c>
      <c r="T14" s="45">
        <v>0</v>
      </c>
      <c r="U14" s="44">
        <v>0</v>
      </c>
    </row>
    <row r="15" spans="2:21" s="37" customFormat="1" ht="14">
      <c r="B15" s="72" t="str">
        <f>""&amp;TEXT(MIN(B10:B14),"[$-en-GB]mmm dd")&amp;" - "&amp;TEXT(MAX(B10:B14),"[$-en-GB]mmm dd")</f>
        <v>May 11 - May 15</v>
      </c>
      <c r="C15" s="36">
        <f>SUM(C10:C14)</f>
        <v>195479</v>
      </c>
      <c r="D15" s="42">
        <f>E15/C15</f>
        <v>9.2457540180888991</v>
      </c>
      <c r="E15" s="41">
        <f>SUM(E10:E14)</f>
        <v>1807350.7497020001</v>
      </c>
      <c r="F15" s="49"/>
      <c r="G15" s="36">
        <f>SUM(G10:G14)</f>
        <v>195479</v>
      </c>
      <c r="H15" s="42">
        <f>I15/G15</f>
        <v>9.2457540180888991</v>
      </c>
      <c r="I15" s="41">
        <f>SUM(I10:I14)</f>
        <v>1807350.7497020001</v>
      </c>
      <c r="J15" s="49"/>
      <c r="K15" s="36">
        <f>SUM(K10:K14)</f>
        <v>0</v>
      </c>
      <c r="L15" s="42">
        <v>0</v>
      </c>
      <c r="M15" s="41">
        <f>SUM(M10:M14)</f>
        <v>0</v>
      </c>
      <c r="O15" s="36">
        <f>SUM(O10:O14)</f>
        <v>0</v>
      </c>
      <c r="P15" s="42">
        <v>0</v>
      </c>
      <c r="Q15" s="41">
        <f>SUM(Q10:Q14)</f>
        <v>0</v>
      </c>
      <c r="S15" s="36">
        <f>SUM(S10:S14)</f>
        <v>0</v>
      </c>
      <c r="T15" s="42">
        <v>0</v>
      </c>
      <c r="U15" s="41">
        <f>SUM(U10:U14)</f>
        <v>0</v>
      </c>
    </row>
    <row r="16" spans="2:21" s="37" customFormat="1" ht="14">
      <c r="B16" s="58"/>
      <c r="C16" s="59"/>
      <c r="D16" s="60"/>
      <c r="E16" s="49"/>
      <c r="F16" s="49"/>
      <c r="G16" s="59"/>
      <c r="H16" s="60"/>
      <c r="I16" s="49"/>
      <c r="J16" s="49"/>
      <c r="K16" s="59"/>
      <c r="L16" s="60"/>
      <c r="M16" s="49"/>
      <c r="O16" s="59"/>
      <c r="P16" s="60"/>
      <c r="Q16" s="49"/>
      <c r="S16" s="59"/>
      <c r="T16" s="60"/>
      <c r="U16" s="49"/>
    </row>
    <row r="17" spans="2:21">
      <c r="B17" s="46"/>
      <c r="C17" s="43"/>
      <c r="D17" s="45"/>
      <c r="E17" s="44"/>
      <c r="F17" s="37"/>
      <c r="G17" s="37"/>
      <c r="H17" s="45"/>
      <c r="I17" s="37"/>
      <c r="J17" s="37"/>
      <c r="K17" s="37"/>
      <c r="L17" s="45"/>
      <c r="M17" s="37"/>
      <c r="N17" s="37"/>
      <c r="O17" s="37"/>
      <c r="P17" s="37"/>
      <c r="Q17" s="37"/>
      <c r="S17" s="37"/>
      <c r="T17" s="37"/>
      <c r="U17" s="37"/>
    </row>
    <row r="18" spans="2:21" s="37" customFormat="1" thickBot="1">
      <c r="B18" s="40" t="s">
        <v>13</v>
      </c>
      <c r="C18" s="39">
        <f>C15</f>
        <v>195479</v>
      </c>
      <c r="D18" s="38">
        <f>E18/C18</f>
        <v>9.2457540180888991</v>
      </c>
      <c r="E18" s="54">
        <f>E15</f>
        <v>1807350.7497020001</v>
      </c>
      <c r="F18" s="50"/>
      <c r="G18" s="39">
        <f>G15</f>
        <v>195479</v>
      </c>
      <c r="H18" s="73">
        <f>I18/G18</f>
        <v>9.2457540180888991</v>
      </c>
      <c r="I18" s="54">
        <f>I15</f>
        <v>1807350.7497020001</v>
      </c>
      <c r="J18" s="50"/>
      <c r="K18" s="57">
        <f>K15</f>
        <v>0</v>
      </c>
      <c r="L18" s="38" t="str">
        <f>IF(M18=0,"-",M18/K18)</f>
        <v>-</v>
      </c>
      <c r="M18" s="54">
        <f>M15</f>
        <v>0</v>
      </c>
      <c r="O18" s="57">
        <f>O15</f>
        <v>0</v>
      </c>
      <c r="P18" s="38" t="str">
        <f>IF(Q18=0,"-",Q18/O18)</f>
        <v>-</v>
      </c>
      <c r="Q18" s="54">
        <f>Q15</f>
        <v>0</v>
      </c>
      <c r="S18" s="57">
        <f>S15</f>
        <v>0</v>
      </c>
      <c r="T18" s="38" t="str">
        <f>IF(U18=0,"-",U18/S18)</f>
        <v>-</v>
      </c>
      <c r="U18" s="54">
        <f>U15</f>
        <v>0</v>
      </c>
    </row>
    <row r="19" spans="2:21" ht="16" thickTop="1"/>
  </sheetData>
  <mergeCells count="5">
    <mergeCell ref="C7:E7"/>
    <mergeCell ref="G7:I7"/>
    <mergeCell ref="K7:M7"/>
    <mergeCell ref="O7:Q7"/>
    <mergeCell ref="S7:U7"/>
  </mergeCells>
  <phoneticPr fontId="34" type="noConversion"/>
  <conditionalFormatting sqref="C18:M18">
    <cfRule type="expression" dxfId="15" priority="6">
      <formula>#REF!&gt;#REF!</formula>
    </cfRule>
  </conditionalFormatting>
  <conditionalFormatting sqref="D18:E18">
    <cfRule type="expression" dxfId="14" priority="137">
      <formula>$D18&gt;#REF!</formula>
    </cfRule>
  </conditionalFormatting>
  <conditionalFormatting sqref="F15:F16 J15:J16">
    <cfRule type="expression" dxfId="13" priority="13">
      <formula>$D15&gt;#REF!</formula>
    </cfRule>
    <cfRule type="expression" dxfId="12" priority="14">
      <formula>#REF!&gt;#REF!</formula>
    </cfRule>
  </conditionalFormatting>
  <conditionalFormatting sqref="G10:I16 K10:M16 O10:Q16 S10:U16 C10:E17">
    <cfRule type="expression" dxfId="11" priority="913">
      <formula>$D10&gt;#REF!</formula>
    </cfRule>
    <cfRule type="expression" dxfId="10" priority="914">
      <formula>#REF!&gt;#REF!</formula>
    </cfRule>
  </conditionalFormatting>
  <conditionalFormatting sqref="H17">
    <cfRule type="expression" dxfId="9" priority="1101">
      <formula>#REF!&gt;#REF!</formula>
    </cfRule>
  </conditionalFormatting>
  <conditionalFormatting sqref="H17:H18 L17:L18">
    <cfRule type="expression" dxfId="8" priority="633">
      <formula>$D17&gt;#REF!</formula>
    </cfRule>
  </conditionalFormatting>
  <conditionalFormatting sqref="I18">
    <cfRule type="expression" dxfId="7" priority="135">
      <formula>$D18&gt;#REF!</formula>
    </cfRule>
  </conditionalFormatting>
  <conditionalFormatting sqref="K18">
    <cfRule type="expression" dxfId="6" priority="5">
      <formula>$D18&gt;#REF!</formula>
    </cfRule>
  </conditionalFormatting>
  <conditionalFormatting sqref="L17">
    <cfRule type="expression" dxfId="5" priority="1074">
      <formula>#REF!&gt;#REF!</formula>
    </cfRule>
  </conditionalFormatting>
  <conditionalFormatting sqref="M18">
    <cfRule type="expression" dxfId="4" priority="133">
      <formula>$D18&gt;#REF!</formula>
    </cfRule>
  </conditionalFormatting>
  <conditionalFormatting sqref="O18:Q18">
    <cfRule type="expression" dxfId="3" priority="3">
      <formula>$D18&gt;#REF!</formula>
    </cfRule>
    <cfRule type="expression" dxfId="2" priority="4">
      <formula>#REF!&gt;#REF!</formula>
    </cfRule>
  </conditionalFormatting>
  <conditionalFormatting sqref="S18:U18">
    <cfRule type="expression" dxfId="1" priority="1">
      <formula>$D18&gt;#REF!</formula>
    </cfRule>
    <cfRule type="expression" dxfId="0" priority="2">
      <formula>#REF!&gt;#REF!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AFC00CE9AF1449B01E3B6DECB6F899" ma:contentTypeVersion="19" ma:contentTypeDescription="Een nieuw document maken." ma:contentTypeScope="" ma:versionID="dac2b73c55719dc97ba5400eadc252a3">
  <xsd:schema xmlns:xsd="http://www.w3.org/2001/XMLSchema" xmlns:xs="http://www.w3.org/2001/XMLSchema" xmlns:p="http://schemas.microsoft.com/office/2006/metadata/properties" xmlns:ns2="16212bbd-22a3-4003-8bef-c2f05274bda2" xmlns:ns3="b0e585c8-2784-4971-be12-fa82ff50612c" xmlns:ns4="46081320-9ae3-4ab4-afb3-a51c151eddcf" targetNamespace="http://schemas.microsoft.com/office/2006/metadata/properties" ma:root="true" ma:fieldsID="ef72d10354ecce826ebd91a58adb468c" ns2:_="" ns3:_="" ns4:_="">
    <xsd:import namespace="16212bbd-22a3-4003-8bef-c2f05274bda2"/>
    <xsd:import namespace="b0e585c8-2784-4971-be12-fa82ff50612c"/>
    <xsd:import namespace="46081320-9ae3-4ab4-afb3-a51c151ed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12bbd-22a3-4003-8bef-c2f05274b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769557f3-ea9a-4272-9fa3-17d788de4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585c8-2784-4971-be12-fa82ff50612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81320-9ae3-4ab4-afb3-a51c151eddc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073cb6d-880f-41ce-9def-845b90a15ac4}" ma:internalName="TaxCatchAll" ma:showField="CatchAllData" ma:web="b0e585c8-2784-4971-be12-fa82ff5061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81320-9ae3-4ab4-afb3-a51c151eddcf" xsi:nil="true"/>
    <lcf76f155ced4ddcb4097134ff3c332f xmlns="16212bbd-22a3-4003-8bef-c2f05274bda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FAD451-A163-43CD-8CE9-731427AF0302}"/>
</file>

<file path=customXml/itemProps2.xml><?xml version="1.0" encoding="utf-8"?>
<ds:datastoreItem xmlns:ds="http://schemas.openxmlformats.org/officeDocument/2006/customXml" ds:itemID="{533DBD0A-7B2F-4D4B-A495-D600CEF7A7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1A0509-A77C-46FC-A7E0-ADA0E4195CCF}">
  <ds:schemaRefs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10a4026-63bd-4a52-9bfe-9924ce6f6270"/>
    <ds:schemaRef ds:uri="b4952eb3-be4e-4adb-aa9e-c68ae90a06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BAM - Share Repurchase</vt:lpstr>
      <vt:lpstr>Weekly Summary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Brands</dc:creator>
  <cp:lastModifiedBy>Rene Struijs</cp:lastModifiedBy>
  <cp:lastPrinted>2011-07-21T10:41:29Z</cp:lastPrinted>
  <dcterms:created xsi:type="dcterms:W3CDTF">2011-07-21T09:27:54Z</dcterms:created>
  <dcterms:modified xsi:type="dcterms:W3CDTF">2026-05-18T09:34:04Z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0bce33f7-04c0-4596-9b71-ba8617e88451_Enabled">
    <vt:lpwstr>true</vt:lpwstr>
  </property>
  <property fmtid="{D5CDD505-2E9C-101B-9397-08002B2CF9AE}" pid="4" name="MSIP_Label_0bce33f7-04c0-4596-9b71-ba8617e88451_SetDate">
    <vt:lpwstr>2021-07-14T11:07:25Z</vt:lpwstr>
  </property>
  <property fmtid="{D5CDD505-2E9C-101B-9397-08002B2CF9AE}" pid="5" name="MSIP_Label_0bce33f7-04c0-4596-9b71-ba8617e88451_Method">
    <vt:lpwstr>Privileged</vt:lpwstr>
  </property>
  <property fmtid="{D5CDD505-2E9C-101B-9397-08002B2CF9AE}" pid="6" name="MSIP_Label_0bce33f7-04c0-4596-9b71-ba8617e88451_Name">
    <vt:lpwstr>0bce33f7-04c0-4596-9b71-ba8617e88451</vt:lpwstr>
  </property>
  <property fmtid="{D5CDD505-2E9C-101B-9397-08002B2CF9AE}" pid="7" name="MSIP_Label_0bce33f7-04c0-4596-9b71-ba8617e88451_SiteId">
    <vt:lpwstr>3a15904d-3fd9-4256-a753-beb05cdf0c6d</vt:lpwstr>
  </property>
  <property fmtid="{D5CDD505-2E9C-101B-9397-08002B2CF9AE}" pid="8" name="MSIP_Label_0bce33f7-04c0-4596-9b71-ba8617e88451_ActionId">
    <vt:lpwstr>2a0084b4-204f-428e-8c85-05b93330837e</vt:lpwstr>
  </property>
  <property fmtid="{D5CDD505-2E9C-101B-9397-08002B2CF9AE}" pid="9" name="MSIP_Label_0bce33f7-04c0-4596-9b71-ba8617e88451_ContentBits">
    <vt:lpwstr>0</vt:lpwstr>
  </property>
  <property fmtid="{D5CDD505-2E9C-101B-9397-08002B2CF9AE}" pid="10" name="ContentTypeId">
    <vt:lpwstr>0x01010016AFC00CE9AF1449B01E3B6DECB6F899</vt:lpwstr>
  </property>
  <property fmtid="{D5CDD505-2E9C-101B-9397-08002B2CF9AE}" pid="11" name="MediaServiceImageTags">
    <vt:lpwstr/>
  </property>
</Properties>
</file>